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690" windowWidth="29040" windowHeight="15900" activeTab="2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АР19579335" sheetId="16" r:id="rId12"/>
    <sheet name="Лист1" sheetId="30" state="hidden" r:id="rId13"/>
    <sheet name="АР23486846" sheetId="14" r:id="rId14"/>
    <sheet name="АР19175509" sheetId="13" r:id="rId15"/>
    <sheet name="АР19680057" sheetId="12" r:id="rId16"/>
    <sheet name="АР23490202" sheetId="2" r:id="rId17"/>
    <sheet name="АР19577616" sheetId="3" r:id="rId18"/>
    <sheet name="АР19679003" sheetId="4" r:id="rId19"/>
    <sheet name="АР23489500" sheetId="5" r:id="rId20"/>
    <sheet name="АР23488282" sheetId="6" r:id="rId21"/>
    <sheet name="АР23487588" sheetId="7" r:id="rId22"/>
    <sheet name="AP23490604" sheetId="8" r:id="rId23"/>
    <sheet name="АР23487474" sheetId="9" r:id="rId24"/>
    <sheet name="АР22782840" sheetId="10" r:id="rId25"/>
    <sheet name="Лист21" sheetId="28" state="hidden" r:id="rId26"/>
    <sheet name="АР2579123" sheetId="32" r:id="rId27"/>
    <sheet name="АР25796981" sheetId="33" r:id="rId28"/>
    <sheet name="АР25794283" sheetId="34" r:id="rId29"/>
    <sheet name="ПЦФ21025-27 BR28712545" sheetId="35" r:id="rId30"/>
    <sheet name="АР26101263" sheetId="36" r:id="rId31"/>
    <sheet name="АР26198215" sheetId="37" r:id="rId32"/>
    <sheet name="АР26198945" sheetId="38" r:id="rId33"/>
    <sheet name="АР26198903" sheetId="39" r:id="rId34"/>
    <sheet name="Лист2" sheetId="40" r:id="rId35"/>
  </sheets>
  <calcPr calcId="144525"/>
</workbook>
</file>

<file path=xl/calcChain.xml><?xml version="1.0" encoding="utf-8"?>
<calcChain xmlns="http://schemas.openxmlformats.org/spreadsheetml/2006/main">
  <c r="G15" i="35" l="1"/>
  <c r="G33" i="35" l="1"/>
  <c r="G13" i="37" l="1"/>
  <c r="G55" i="19" l="1"/>
  <c r="G13" i="5"/>
  <c r="G18" i="9"/>
  <c r="G13" i="13"/>
  <c r="G14" i="39" l="1"/>
  <c r="G25" i="36"/>
  <c r="G15" i="21"/>
  <c r="G15" i="31" l="1"/>
  <c r="G24" i="31"/>
  <c r="G12" i="8" l="1"/>
  <c r="G14" i="22"/>
  <c r="G17" i="8" l="1"/>
  <c r="G20" i="37"/>
  <c r="G21" i="7"/>
  <c r="D6" i="31" l="1"/>
  <c r="G16" i="19" l="1"/>
  <c r="F13" i="38" l="1"/>
  <c r="G17" i="39" l="1"/>
  <c r="G19" i="38" l="1"/>
  <c r="G9" i="38"/>
  <c r="G16" i="38" s="1"/>
  <c r="G9" i="36" l="1"/>
  <c r="G12" i="36" s="1"/>
  <c r="G9" i="37"/>
  <c r="G21" i="3"/>
  <c r="G20" i="3" l="1"/>
  <c r="W10" i="27" l="1"/>
  <c r="G15" i="18"/>
  <c r="G14" i="18"/>
  <c r="G26" i="2" l="1"/>
  <c r="G10" i="21"/>
  <c r="G16" i="16" l="1"/>
  <c r="G15" i="4"/>
  <c r="G14" i="4"/>
  <c r="G11" i="7" l="1"/>
  <c r="G10" i="17"/>
  <c r="F16" i="35" l="1"/>
  <c r="G10" i="35"/>
  <c r="F22" i="31" l="1"/>
  <c r="G8" i="25" l="1"/>
  <c r="G19" i="25"/>
  <c r="G10" i="3"/>
  <c r="F14" i="10" l="1"/>
  <c r="G15" i="10"/>
  <c r="G13" i="6" l="1"/>
  <c r="G12" i="6"/>
  <c r="G10" i="18"/>
  <c r="G9" i="18"/>
  <c r="G12" i="12"/>
  <c r="G11" i="12"/>
  <c r="G10" i="25" l="1"/>
  <c r="G12" i="32" l="1"/>
  <c r="G23" i="2" l="1"/>
  <c r="F15" i="9" l="1"/>
  <c r="G7" i="34" l="1"/>
  <c r="G10" i="34" s="1"/>
  <c r="G13" i="34"/>
  <c r="G18" i="2" l="1"/>
  <c r="G17" i="2"/>
  <c r="F21" i="2"/>
  <c r="G14" i="9" l="1"/>
  <c r="F7" i="33" l="1"/>
  <c r="G13" i="33"/>
  <c r="G10" i="33"/>
  <c r="F20" i="2"/>
  <c r="G20" i="31"/>
  <c r="G19" i="31"/>
  <c r="W4" i="27" l="1"/>
  <c r="W12" i="27"/>
  <c r="G8" i="32" l="1"/>
  <c r="G11" i="32" s="1"/>
  <c r="G14" i="32"/>
  <c r="F12" i="23" l="1"/>
  <c r="G9" i="24" l="1"/>
  <c r="G13" i="17" l="1"/>
  <c r="F11" i="23" l="1"/>
  <c r="G10" i="14" l="1"/>
  <c r="G11" i="14" l="1"/>
  <c r="G13" i="14" s="1"/>
  <c r="G13" i="18" l="1"/>
  <c r="F14" i="8" l="1"/>
  <c r="F26" i="16" l="1"/>
  <c r="G25" i="16"/>
  <c r="G24" i="16"/>
  <c r="F13" i="8" l="1"/>
  <c r="F17" i="31" l="1"/>
  <c r="F16" i="31"/>
  <c r="F11" i="9"/>
  <c r="F48" i="19" l="1"/>
  <c r="F11" i="21" l="1"/>
  <c r="F17" i="4"/>
  <c r="G10" i="9" l="1"/>
  <c r="G10" i="23" l="1"/>
  <c r="G13" i="20" l="1"/>
  <c r="G19" i="16" l="1"/>
  <c r="G20" i="16"/>
  <c r="G21" i="16"/>
  <c r="G22" i="16"/>
  <c r="G23" i="16"/>
  <c r="G18" i="16"/>
  <c r="G15" i="22" l="1"/>
  <c r="G25" i="22" s="1"/>
  <c r="G9" i="25" l="1"/>
  <c r="G16" i="25"/>
  <c r="G14" i="25"/>
  <c r="G17" i="10" l="1"/>
  <c r="G17" i="16" l="1"/>
  <c r="G29" i="16" s="1"/>
  <c r="G16" i="4" l="1"/>
  <c r="G20" i="4" s="1"/>
  <c r="G20" i="24" l="1"/>
  <c r="G17" i="20" l="1"/>
  <c r="G11" i="10" l="1"/>
  <c r="G11" i="3" l="1"/>
  <c r="G13" i="3" l="1"/>
  <c r="F10" i="6"/>
  <c r="F9" i="6"/>
  <c r="F8" i="6"/>
  <c r="F7" i="6"/>
  <c r="F6" i="6" l="1"/>
  <c r="G10" i="12"/>
  <c r="F6" i="23" l="1"/>
</calcChain>
</file>

<file path=xl/sharedStrings.xml><?xml version="1.0" encoding="utf-8"?>
<sst xmlns="http://schemas.openxmlformats.org/spreadsheetml/2006/main" count="2085" uniqueCount="649">
  <si>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</si>
  <si>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</si>
  <si>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</si>
  <si>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</si>
  <si>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</si>
  <si>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</si>
  <si>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</si>
  <si>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</si>
  <si>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</si>
  <si>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</si>
  <si>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Рестриктаза B GII</t>
  </si>
  <si>
    <t>Рестриктаза Tag1</t>
  </si>
  <si>
    <t>Рекомбинантная форма,выделенная из E,coli</t>
  </si>
  <si>
    <t xml:space="preserve">Смесь растворная амонийных солей </t>
  </si>
  <si>
    <t>Публикация статьи</t>
  </si>
  <si>
    <t xml:space="preserve"> </t>
  </si>
  <si>
    <t>Протокола не будет договор 2024 г.</t>
  </si>
  <si>
    <t>Олигонуклеотиды,синтезированные по технологгии 100имоль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</si>
  <si>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</si>
  <si>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</si>
  <si>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</si>
  <si>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</si>
  <si>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</si>
  <si>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</si>
  <si>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</si>
  <si>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</si>
  <si>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</si>
  <si>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</si>
  <si>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</si>
  <si>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</si>
  <si>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</si>
  <si>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</si>
  <si>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</si>
  <si>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</si>
  <si>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</si>
  <si>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</si>
  <si>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</si>
  <si>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</si>
  <si>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</si>
  <si>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</si>
  <si>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</si>
  <si>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За прием заявок и проведение экспертизы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</si>
  <si>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</si>
  <si>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</si>
  <si>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</si>
  <si>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</si>
  <si>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</si>
  <si>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</si>
  <si>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</si>
  <si>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</si>
  <si>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</si>
  <si>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</si>
  <si>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>ASPIRANS (АСПИРАНС) ТОО                  №569393 от 14.02.2025</t>
  </si>
  <si>
    <t>Поставка оборудования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</si>
  <si>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</si>
  <si>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</si>
  <si>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</si>
  <si>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</si>
  <si>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</si>
  <si>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</si>
  <si>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</si>
  <si>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</si>
  <si>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</si>
  <si>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</si>
  <si>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</si>
  <si>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</si>
  <si>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</si>
  <si>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</si>
  <si>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</si>
  <si>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</si>
  <si>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</si>
  <si>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</si>
  <si>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</si>
  <si>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</si>
  <si>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</si>
  <si>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</si>
  <si>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</si>
  <si>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</si>
  <si>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</si>
  <si>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</si>
  <si>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</si>
  <si>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</si>
  <si>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 для очистки продуктов секвенирующей реакций 5 мл</t>
  </si>
  <si>
    <t>Dneasy ультрачистый микробный</t>
  </si>
  <si>
    <t>Буфер для использования на ABI 3500 с полимерами</t>
  </si>
  <si>
    <t>Набор лабораторных  реагентов для постановки полимеразно-цепной реакции</t>
  </si>
  <si>
    <t>Набор AntiClean для очистки продуктов при создании NGS библиотек 50 мл</t>
  </si>
  <si>
    <t>Набор BrilliantDye  100 реакций</t>
  </si>
  <si>
    <t>Полимер РОР-7 для генетических анализаторов на 384 реак.</t>
  </si>
  <si>
    <t>NimaPrime 3500/SegStudio</t>
  </si>
  <si>
    <t>Magnum EX Universal Magnet Plate (Универсальная магнитная пластина Magnum EX)</t>
  </si>
  <si>
    <t>NimaPOP 3500 series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</si>
  <si>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</si>
  <si>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</si>
  <si>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</si>
  <si>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</si>
  <si>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</si>
  <si>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</si>
  <si>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</si>
  <si>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</si>
  <si>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</si>
  <si>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</si>
  <si>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ТОО"Казахский НИИ земледелия и растениеводства"                  №130/6 от 15.11.202  г.                          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</si>
  <si>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</si>
  <si>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</si>
  <si>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</si>
  <si>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</si>
  <si>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</si>
  <si>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</si>
  <si>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</si>
  <si>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Емкость для раствора 25 мл.100 шт/упак</t>
  </si>
  <si>
    <t>упак.</t>
  </si>
  <si>
    <t>21.07.2025 г.</t>
  </si>
  <si>
    <t>Планшет 96-луночный полипропиленовый</t>
  </si>
  <si>
    <t xml:space="preserve">Перчатки нитриловые 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</si>
  <si>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</si>
  <si>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</si>
  <si>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</si>
  <si>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</si>
  <si>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</si>
  <si>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</si>
  <si>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</si>
  <si>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</si>
  <si>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</si>
  <si>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</si>
  <si>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>Олигонуклеотиды,синтезированные по технологии LNA,100 нмоль</t>
  </si>
  <si>
    <t xml:space="preserve"> ZALMA Ltd  ТОО                        №55-101 от 22.04.2025г</t>
  </si>
  <si>
    <t>20.06.2025 г.</t>
  </si>
  <si>
    <t xml:space="preserve">Набор для анализа 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</si>
  <si>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</si>
  <si>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</si>
  <si>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</si>
  <si>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</si>
  <si>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</si>
  <si>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</si>
  <si>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</si>
  <si>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</si>
  <si>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</si>
  <si>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</si>
  <si>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</si>
  <si>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</si>
  <si>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</si>
  <si>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</si>
  <si>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</si>
  <si>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</si>
  <si>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</si>
  <si>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</si>
  <si>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</si>
  <si>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</si>
  <si>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</si>
  <si>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</si>
  <si>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</si>
  <si>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</si>
  <si>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</si>
  <si>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</si>
  <si>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</si>
  <si>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</si>
  <si>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</si>
  <si>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</si>
  <si>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</si>
  <si>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</si>
  <si>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</si>
  <si>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</si>
  <si>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</si>
  <si>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</si>
  <si>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</si>
  <si>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</si>
  <si>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</si>
  <si>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</si>
  <si>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</si>
  <si>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</si>
  <si>
    <t>Статус выполнения</t>
  </si>
  <si>
    <t>ACADEMIC CONSULTANCY FZE LLC</t>
  </si>
  <si>
    <t>663 612,00</t>
  </si>
  <si>
    <t>MDPI AG</t>
  </si>
  <si>
    <t>20.03.2025 г.</t>
  </si>
  <si>
    <t>2025 г</t>
  </si>
  <si>
    <t>№5 от 14.04.2025 г.</t>
  </si>
  <si>
    <t xml:space="preserve">   </t>
  </si>
  <si>
    <t>Патент на изобретение</t>
  </si>
  <si>
    <t>Tanir Research Laboratory ТОО                                               №003 от 23.04.2025 г.</t>
  </si>
  <si>
    <t>OPTONIC ТОО                                          дог.№KN-04/25 от 23.04.2025 г.</t>
  </si>
  <si>
    <t>Статус  выполнения</t>
  </si>
  <si>
    <t>Noventiq Services ТОО                            №NQASO-403 от 15.05.2025 г.</t>
  </si>
  <si>
    <t>№8 от 12.05.2025 г.</t>
  </si>
  <si>
    <t>Услуги сторонних организаций</t>
  </si>
  <si>
    <t>20.08.2025 г.</t>
  </si>
  <si>
    <t>Оказание услуг по сопровождению научной группы: обучение работе с IBM SPS</t>
  </si>
  <si>
    <t>SAT engineering solutions ТОО        №8 от 23.05.2025 г.</t>
  </si>
  <si>
    <t>№9 от 22.05.2025 г.</t>
  </si>
  <si>
    <t>Магистральные фильтры</t>
  </si>
  <si>
    <t>25.07.2025 г.</t>
  </si>
  <si>
    <t>№2 от 05.03.2025 г.</t>
  </si>
  <si>
    <t>Выдача охранного документа на полезную модель</t>
  </si>
  <si>
    <t>Sanzhar expert trade/ Санжар экспорт трейд ТОО №Д-200525/1 от 23.05.2025 г.</t>
  </si>
  <si>
    <t>Брудер для цыплят</t>
  </si>
  <si>
    <t>09.06.2025 г.</t>
  </si>
  <si>
    <t>ProMarket GroupТОО №01/26/05/25 от 26.05.2025 г.</t>
  </si>
  <si>
    <t>Холодильник лабораторный</t>
  </si>
  <si>
    <t>25.06.2025 г.</t>
  </si>
  <si>
    <t>PLEM PLUS ТОО                  №61 от 23.05.2025 г.</t>
  </si>
  <si>
    <t>Сканер для животных и птиц</t>
  </si>
  <si>
    <t>Микрочип</t>
  </si>
  <si>
    <t>10.06.2025 г.</t>
  </si>
  <si>
    <t>Sanzhar expert trade/ Санжар экспорт трейд ТОО №Д-200525 от 23.05.2025 г.</t>
  </si>
  <si>
    <t>ENAMAX ИП                                                      №16 от 26.05.2025 г.</t>
  </si>
  <si>
    <t>Бокс биологической безопасности класс А2</t>
  </si>
  <si>
    <t>Бокс PCR1000</t>
  </si>
  <si>
    <t>Страмоусов М.А.ИП №23 от 23.05.2025 г.</t>
  </si>
  <si>
    <t>12.06.2025 г.</t>
  </si>
  <si>
    <t>Универсальный препарат</t>
  </si>
  <si>
    <t>Финиш Чик</t>
  </si>
  <si>
    <t>Кладка Лаер</t>
  </si>
  <si>
    <t>Ракушка морская</t>
  </si>
  <si>
    <t>Рыбий жир</t>
  </si>
  <si>
    <t>Премикс Дар Велеса 1 кг</t>
  </si>
  <si>
    <t>кг</t>
  </si>
  <si>
    <t>UNIQUE SCIENTIFIC PUBLISHERS</t>
  </si>
  <si>
    <t>ТОО Научно-производственный центр микробиологи и вирусологии                       дог.№250408-14 от 05.06.2025 г.</t>
  </si>
  <si>
    <t>№10 от 04.06.2025 г.</t>
  </si>
  <si>
    <t>Услуги по дифференциальной диагностике возбудителей нозематоза,варроатоза</t>
  </si>
  <si>
    <t>За поддержание в силе охранного документа,за удост.авторов</t>
  </si>
  <si>
    <t xml:space="preserve">MDPI AG </t>
  </si>
  <si>
    <t>№11 от 09.06.2025 г.</t>
  </si>
  <si>
    <t>НаноТех ТОО  №2025/06 от 05.06.2025 г.</t>
  </si>
  <si>
    <t>21.06.2025 г</t>
  </si>
  <si>
    <t>Прибор ПСХ-17</t>
  </si>
  <si>
    <t>ГСИ Компани ТОО              №ГСИ/194-2025 от 09.06.2025 г.</t>
  </si>
  <si>
    <t>ITP-MGP-300</t>
  </si>
  <si>
    <t>Реестр приобретенных товаров, работ и услуг в рамках выполнения ПЦФ-392 за 2025 год</t>
  </si>
  <si>
    <t>исполнен</t>
  </si>
  <si>
    <t>Уральский литейно-механический завод ПК</t>
  </si>
  <si>
    <t>Услуги по ппо изготовлению механико-сборочных работ</t>
  </si>
  <si>
    <t>PetroRetail ТОО                                  дог.№08/02-600-2025 от 20.06.2025 г.</t>
  </si>
  <si>
    <t>Поставка ГСМ</t>
  </si>
  <si>
    <t>л</t>
  </si>
  <si>
    <t>Бензин АИ -92</t>
  </si>
  <si>
    <t>PetroRetail ТОО</t>
  </si>
  <si>
    <t>№10 от от 04.06.2025 г.</t>
  </si>
  <si>
    <t>Бензин АИ-92</t>
  </si>
  <si>
    <t>PetroRetail ТОО                             дог.№08/02-601-2025 от 20.06.2025 г.</t>
  </si>
  <si>
    <t>№12 от 09.06.2025 г.</t>
  </si>
  <si>
    <t>Повышение квалификации</t>
  </si>
  <si>
    <t>LABSOL ТОО                 дог.№13 от 20.06.2025 г.</t>
  </si>
  <si>
    <t>Приобретение ОС</t>
  </si>
  <si>
    <t>Роторный испаритель</t>
  </si>
  <si>
    <t>Аписфера ИП</t>
  </si>
  <si>
    <t>Приобретение ОС и расходных материалов</t>
  </si>
  <si>
    <t>Медогонка</t>
  </si>
  <si>
    <t>Стол для распечатки</t>
  </si>
  <si>
    <t>Экспресс-лаборатория</t>
  </si>
  <si>
    <t>Тележка-погрузчик</t>
  </si>
  <si>
    <t>Улья</t>
  </si>
  <si>
    <t>Костюм пчеловодства</t>
  </si>
  <si>
    <t>Сетка лицевая защитная</t>
  </si>
  <si>
    <t>Перчатки пчеловодства</t>
  </si>
  <si>
    <t>уп</t>
  </si>
  <si>
    <t>вощина</t>
  </si>
  <si>
    <t>Дымарь с ограждением</t>
  </si>
  <si>
    <t>Система разведения</t>
  </si>
  <si>
    <t>Стяжной ремень</t>
  </si>
  <si>
    <t>Пыльцесборник</t>
  </si>
  <si>
    <t>Сито фильтркомплект</t>
  </si>
  <si>
    <t>Щетка стамеска</t>
  </si>
  <si>
    <t>Рамканос</t>
  </si>
  <si>
    <t>Маркер</t>
  </si>
  <si>
    <t>Проволока</t>
  </si>
  <si>
    <t>кат</t>
  </si>
  <si>
    <t>Стамеска</t>
  </si>
  <si>
    <t>Стоп моль</t>
  </si>
  <si>
    <t>Флувалидез</t>
  </si>
  <si>
    <t>Алидез</t>
  </si>
  <si>
    <t>Захват рамок</t>
  </si>
  <si>
    <t>Вилка для распечатки</t>
  </si>
  <si>
    <t>Рамдетали</t>
  </si>
  <si>
    <t>ПЭТ банка 400 мл</t>
  </si>
  <si>
    <t>Упаковка меда 1000 мл</t>
  </si>
  <si>
    <t>Станок для натяжки проволоки</t>
  </si>
  <si>
    <t>Кастрюля эмалированная</t>
  </si>
  <si>
    <t>ПЛАСТ СЕРВИС ТОО дог.№1 от 20.06.2025 г.</t>
  </si>
  <si>
    <t>Легковой прицеп</t>
  </si>
  <si>
    <t xml:space="preserve"> ZALMA Ltd  ТОО                        №99-101 от 25.06.2025г</t>
  </si>
  <si>
    <t>№12 от 19.06.2025 г.</t>
  </si>
  <si>
    <t>Пробирка 500 шт</t>
  </si>
  <si>
    <t>08.09.2025 г.</t>
  </si>
  <si>
    <t>ТОО "Адвена"                           дог.№60-2025 от 25.06.2025 г.</t>
  </si>
  <si>
    <t>Набор лабораторных реагентов для выделения ДНК</t>
  </si>
  <si>
    <t>IntroGen ТОО                                    №36-2025 от 25.06.2025 г.</t>
  </si>
  <si>
    <t>16.09.2025 г.</t>
  </si>
  <si>
    <t xml:space="preserve">Наконечники 1-200 мкл, в штативе,прозрачные </t>
  </si>
  <si>
    <t>Наконечники 1-200 мкл,для пипеток</t>
  </si>
  <si>
    <t>Пробирка центрифужные пластиковые, 50 мл</t>
  </si>
  <si>
    <t>№4 от 08.04.2025 г.</t>
  </si>
  <si>
    <t>услуги сторонних организаций</t>
  </si>
  <si>
    <t>30.06.2025 г.</t>
  </si>
  <si>
    <t xml:space="preserve">УФК по Республике ТатарстанФГБОУ ВО КГАУ </t>
  </si>
  <si>
    <t>Научное сопровождение</t>
  </si>
  <si>
    <t>уц</t>
  </si>
  <si>
    <t>№6 от 18.04.2025 г.</t>
  </si>
  <si>
    <t>За проведение экспертизы</t>
  </si>
  <si>
    <t>Страмоусов М.А. ИП                                 дог.№20 от 21.06.2025 г.</t>
  </si>
  <si>
    <t>№13 от 20.06.2025 г.</t>
  </si>
  <si>
    <t>публикация статьи</t>
  </si>
  <si>
    <t>PetroRetail ТОО                                         дог.№В08/02-622-2025 от 03.07.2025 г.</t>
  </si>
  <si>
    <t>ГСМ</t>
  </si>
  <si>
    <t>Лаборант ИП                                              дог.№41 от 20.06.2025 г.</t>
  </si>
  <si>
    <t>КТК сталь ТОО                               дог.№24 от 08.07.2025 г.</t>
  </si>
  <si>
    <t>№14 от 04.07.2025 г.</t>
  </si>
  <si>
    <t>Приобретение расходных материалов</t>
  </si>
  <si>
    <t>листы,швеллеры</t>
  </si>
  <si>
    <t>15.08.2025 г.</t>
  </si>
  <si>
    <t>Уральсктракторозапчасть ТОО дог.№25 от 08.07.2025 г.</t>
  </si>
  <si>
    <t>болты,шайбы,гайка и.т.д</t>
  </si>
  <si>
    <t xml:space="preserve"> ЭЙКОС ТОО дог.№28 от 08.07.2025 г.</t>
  </si>
  <si>
    <t>28.07.2025 г.</t>
  </si>
  <si>
    <t>Шины,автокамера,диски</t>
  </si>
  <si>
    <t>АвтоЛайн ИП дог.№27 от 08.07.2025 г.</t>
  </si>
  <si>
    <t xml:space="preserve">            запчасти</t>
  </si>
  <si>
    <t xml:space="preserve">      28.07.2025 г.</t>
  </si>
  <si>
    <t>Уральсктракторозапчасть ТОО №26 от 08.07.2025 г.</t>
  </si>
  <si>
    <t>болты,гайки,шайба,лапа,семяпровод</t>
  </si>
  <si>
    <t>Спецкомплект ТОО дог.№178 от 20.06.2025 г.</t>
  </si>
  <si>
    <t>Спецодежда</t>
  </si>
  <si>
    <t>НВ-Лаб ТОО</t>
  </si>
  <si>
    <t>Приобретение основных средств</t>
  </si>
  <si>
    <t>Столы</t>
  </si>
  <si>
    <t>датчик на растяжение</t>
  </si>
  <si>
    <t>микроскоп</t>
  </si>
  <si>
    <t>№12 от 19.06.2025 г</t>
  </si>
  <si>
    <t>03.07.2025 г.</t>
  </si>
  <si>
    <t>УФК по Рязанской области ФГБНУ (ФНЦ пчеловодства)</t>
  </si>
  <si>
    <t>АИ-92</t>
  </si>
  <si>
    <t>PLEM PLUS ТОО                дог.№71 от 14.07.2025 г.</t>
  </si>
  <si>
    <t>№15 от 11.07.2025 г.</t>
  </si>
  <si>
    <t>Хлорелла в порошке</t>
  </si>
  <si>
    <t>PLEM PLUS ТОО                дог.№72 от 14.07.2025 г.</t>
  </si>
  <si>
    <t>Моноспорин</t>
  </si>
  <si>
    <t>Страмоусов М.А.ИП                       дог.№14 от 14.07.2025 г.</t>
  </si>
  <si>
    <t>Нитамин, бутофан</t>
  </si>
  <si>
    <t>STOLAB.KZ               №32 от 14.07.2025 г.</t>
  </si>
  <si>
    <t>13.10.2025 г.</t>
  </si>
  <si>
    <t>дозатор,штатив и.т.д.</t>
  </si>
  <si>
    <t>дозатор,диспенсер</t>
  </si>
  <si>
    <t>ENAMAX ИП                                дог. №17 от 26.05.2025 г.</t>
  </si>
  <si>
    <t>STOLAB.KZ ТОО                          дог.№33 от 14.07.2025 г.</t>
  </si>
  <si>
    <t>Гидрокомплект ИП                             дог.№25 от 15.07.2025 г.</t>
  </si>
  <si>
    <t xml:space="preserve">изготовление и установка Модульной установки </t>
  </si>
  <si>
    <t>ТОО Ирбис Интеграция Договор №ИИ-23 от14.07.2025г</t>
  </si>
  <si>
    <t>№15 от 11.07.2025г</t>
  </si>
  <si>
    <t>Приобретение программного обеспечения</t>
  </si>
  <si>
    <t>15.08.2025г</t>
  </si>
  <si>
    <t>ТОО "IntroGen"  Договор №42-2025 от 04.08.2025 г.</t>
  </si>
  <si>
    <t>№16 от 01.08.2025г</t>
  </si>
  <si>
    <t>06.11.2025г</t>
  </si>
  <si>
    <t xml:space="preserve">наконечники </t>
  </si>
  <si>
    <t>Жекиев Т.А. ИП №1 от  04.08.2025г</t>
  </si>
  <si>
    <t>тонна</t>
  </si>
  <si>
    <t>17.08.2025г</t>
  </si>
  <si>
    <t>ячмень пшеница</t>
  </si>
  <si>
    <t>Страмоусов М.А.ИП  №4 от 04.08.2025 г.</t>
  </si>
  <si>
    <t>12.08.2025г</t>
  </si>
  <si>
    <t>кормушка, поилка</t>
  </si>
  <si>
    <t>Elementum ТОО дог.№31 от 14.07.2025 г.</t>
  </si>
  <si>
    <t>Диспергатор</t>
  </si>
  <si>
    <t>Адвена ТОО                        дог.№64/2 от 09.12.2024 г.</t>
  </si>
  <si>
    <t>№16 от 01.08.2025 г.</t>
  </si>
  <si>
    <t>Набор лабораторных реагентов</t>
  </si>
  <si>
    <t>10.09.2025 г.</t>
  </si>
  <si>
    <t>НДС</t>
  </si>
  <si>
    <t>25.08.2025 г.</t>
  </si>
  <si>
    <t xml:space="preserve">Проведение анализа хим.состава кормов </t>
  </si>
  <si>
    <t>НВ-Лаб Казахстан ТОО                     дог.№2127 от 20.08.2025 г.</t>
  </si>
  <si>
    <t>№17 от 19.08.2025 г.</t>
  </si>
  <si>
    <t>Поставка оборудования.Поставка расходных материалов</t>
  </si>
  <si>
    <t>24.09.2025 г.</t>
  </si>
  <si>
    <t>DeltaLab ТОО                                              №018-2025 от 21.08.2025 г.</t>
  </si>
  <si>
    <t>набор реагенто и.т.д.</t>
  </si>
  <si>
    <t>Назарбаев университет АОО</t>
  </si>
  <si>
    <t xml:space="preserve">Проведение образцов </t>
  </si>
  <si>
    <t xml:space="preserve">исполнен </t>
  </si>
  <si>
    <t>ТОО Научно-производственный центр микробиологи и вирусологии</t>
  </si>
  <si>
    <t>метогееномный анализ</t>
  </si>
  <si>
    <t>30.10.2025 г.</t>
  </si>
  <si>
    <t>Аквадистиллятор,кронштейн</t>
  </si>
  <si>
    <t>расходные материалы</t>
  </si>
  <si>
    <t xml:space="preserve">испонен </t>
  </si>
  <si>
    <t>Уральсктракторозапчасть ТОО дог.№43 от 22.09.2025 г.</t>
  </si>
  <si>
    <t>№19 от 19.09.2025 г.</t>
  </si>
  <si>
    <t>зап.части</t>
  </si>
  <si>
    <t>01.11.2025 г.</t>
  </si>
  <si>
    <t>03.09.2025 г</t>
  </si>
  <si>
    <t>ИП Белая Е.В.        Дог.№39 от 22.09.2025 г.</t>
  </si>
  <si>
    <t>научно-исследовательские работы</t>
  </si>
  <si>
    <t>DELTA-INGINEERING.KZТОО           дог.№23 от 24.06.2025 г.</t>
  </si>
  <si>
    <t xml:space="preserve">PUBETA SINGLE MEMBER P.C. GR PATRAS, </t>
  </si>
  <si>
    <t>аренда спецтехники</t>
  </si>
  <si>
    <t>Уральская сельскохозяйственная опытная станция ТОО                                               дог.№21 от 23.06.2025 г.</t>
  </si>
  <si>
    <t>от 20.03.2025  г.</t>
  </si>
  <si>
    <t>25.04.2025 г.</t>
  </si>
  <si>
    <t>№18 от 11.09.2025 г.</t>
  </si>
  <si>
    <t>оплата за получение патента</t>
  </si>
  <si>
    <t>Anirise ТОО                                     дог. №38 от 15.09.2025 г.</t>
  </si>
  <si>
    <t>22.12.2025 г.</t>
  </si>
  <si>
    <t>RadioMart.kz ИП дог.№40 от 22.09.2025 г.</t>
  </si>
  <si>
    <t>22.10.2025 г.</t>
  </si>
  <si>
    <t>шаговый двигатель</t>
  </si>
  <si>
    <t>RadioMart.kz ИП           дог.№29 от 08.07.2025 г.</t>
  </si>
  <si>
    <t xml:space="preserve">НВ-Лаб Казахстан ТОО  дог.№2442 от 22.09.2025 г.                </t>
  </si>
  <si>
    <t>Поставка основных средств</t>
  </si>
  <si>
    <t>шкаф,облучатель, стерилизатор</t>
  </si>
  <si>
    <t>27.10.2025 г.</t>
  </si>
  <si>
    <t>НВ-Лаб Казахстан ТОО                 дог.№44 от 22.09.2025 г.</t>
  </si>
  <si>
    <t>Визкозиметр,  Спектрофотометр</t>
  </si>
  <si>
    <t>ТОО Республиканская коллекция микроорганизмов дог.№16 от 23.09.2025 г.</t>
  </si>
  <si>
    <t>Услуги сторонних организация</t>
  </si>
  <si>
    <t>предоставлление услуг по депонированию штаммов</t>
  </si>
  <si>
    <t>29.10.2025 г.</t>
  </si>
  <si>
    <t xml:space="preserve">                                    Реестр приобретенных товаров, работ и услуг в рамках выполнения  AP25796981за 2025 год</t>
  </si>
  <si>
    <t>RadioMart.kz ИП                             дог.№41 от 22.09.2025 г.</t>
  </si>
  <si>
    <t>11.10.2025 г.</t>
  </si>
  <si>
    <t>микроконтроллер,дисплей,шаговый драйвер</t>
  </si>
  <si>
    <t>КазЛабПрибор ТОО дог.№45 от 23.09.2025 г.</t>
  </si>
  <si>
    <t>14.11.2025 г.</t>
  </si>
  <si>
    <t>стерилизатор,микроскоп,                 термостат</t>
  </si>
  <si>
    <t>Snab Pro Astana ТОО                                 дог.№46 от 23.09.2025 г.</t>
  </si>
  <si>
    <t>21.10.2025 г.</t>
  </si>
  <si>
    <t>электроды</t>
  </si>
  <si>
    <t>ГСИ Компани ТОО              №ГСИ/470-2025 от 23.09.2025 г.</t>
  </si>
  <si>
    <t>Измеритель прочности кирпича</t>
  </si>
  <si>
    <t>13.11.2025 г.</t>
  </si>
  <si>
    <t xml:space="preserve">                                    Реестр приобретенных товаров, работ и услуг в рамках выполнения  AP25794283 за 2025 год</t>
  </si>
  <si>
    <t>КазЛабПрибор ТОО     дог.№48 от 23.09.2025 г.</t>
  </si>
  <si>
    <t>01.12.2025 г.</t>
  </si>
  <si>
    <t>октанометр</t>
  </si>
  <si>
    <t>Калидад"CALIDAD"ТОО                      дог.№42 от 29.10.2025 г.</t>
  </si>
  <si>
    <t>Приобретение оборудования</t>
  </si>
  <si>
    <t>оптоволоконный станок</t>
  </si>
  <si>
    <t>холодильник</t>
  </si>
  <si>
    <t>Technodom Operator " (Технодом Оператор) АО дог.№50 от 26.09.2025 г.</t>
  </si>
  <si>
    <t>Жумагалиев Е.К. ИП                                      дог.№25 от 02.10.2025 г.</t>
  </si>
  <si>
    <t>№20 от 01.10.2025 г.</t>
  </si>
  <si>
    <t>ТМЗ и прочие ОС</t>
  </si>
  <si>
    <t>Поставка расходных материалов и прочие ОС</t>
  </si>
  <si>
    <t>05.11.2025 г.</t>
  </si>
  <si>
    <t>Мечта маркет филиал ТОО в г.Уральск                             дог.№52 от 02.10.2025 г.</t>
  </si>
  <si>
    <t>поставка оргтехники</t>
  </si>
  <si>
    <t>ноутбук</t>
  </si>
  <si>
    <t>Sanzhar expert trade/ Са.Санжар экспорт трейд ТОО                                   №Д-200525 от 23.05.2025 г.</t>
  </si>
  <si>
    <t>анализатор молока</t>
  </si>
  <si>
    <t>Фирма Сервер +  ТОО                              дог.№31/25 от 02.10.2025 г.</t>
  </si>
  <si>
    <t>Приобретения основных средств и расходных материалов</t>
  </si>
  <si>
    <t>10.12.2025 г.</t>
  </si>
  <si>
    <t>Фирма Сервер +  ТОО                              дог.№30/25 от 02.10.2025 г.</t>
  </si>
  <si>
    <t>накопитель,диск,опер.память</t>
  </si>
  <si>
    <t xml:space="preserve"> ZALMA Ltd  ТОО                           дог.№139-101 от 02.10.2024 г.</t>
  </si>
  <si>
    <t>поставка расходных материалов и прочие ОС</t>
  </si>
  <si>
    <t>15.12.2025 г.</t>
  </si>
  <si>
    <t>ТопанТОО                                                   Дог. №144/РS/10-25  от 02.10.2025 г.</t>
  </si>
  <si>
    <t>№20 от 01.10.2025г</t>
  </si>
  <si>
    <t>20.12.2025 г.</t>
  </si>
  <si>
    <t>ALTRA TYRES ТОО                  дог.№53 от 06.04.2025 г.</t>
  </si>
  <si>
    <t xml:space="preserve">      №20 от 01.10.2025 г.</t>
  </si>
  <si>
    <t>автошины</t>
  </si>
  <si>
    <t>10.10.2025г</t>
  </si>
  <si>
    <t>гигрометр</t>
  </si>
  <si>
    <t>Водопровод ИП                        дог.№002 от 22.09.2025 г.</t>
  </si>
  <si>
    <t>принтер,катушки</t>
  </si>
  <si>
    <t>Приобретение расходных материалов и ОС</t>
  </si>
  <si>
    <t>30.09.2025 г.</t>
  </si>
  <si>
    <t>STANKOPROM.KZ (СТАНКОПРОМ,КЗ) ТОО  дог.№55 от 13.10.2025 г.</t>
  </si>
  <si>
    <t>№21 от 10.10.2025 г.</t>
  </si>
  <si>
    <t>станок,стойка станка</t>
  </si>
  <si>
    <t xml:space="preserve">QAZ NEXT ИП </t>
  </si>
  <si>
    <t>Костанайский региональный университет им.А.Байт дог.№48/2 от 25.09.2025 г.</t>
  </si>
  <si>
    <t xml:space="preserve">Выполнение НИР по соисполнительству
</t>
  </si>
  <si>
    <t>IntroGen ТОО                         дог.№57 от 13.10.2024 г.</t>
  </si>
  <si>
    <t>Сырье и материалы</t>
  </si>
  <si>
    <t>Auramedic ТОО                        дог.№56 от 13.10.2025 г.</t>
  </si>
  <si>
    <t>№21 от 10.10.2025 г</t>
  </si>
  <si>
    <t>исполен</t>
  </si>
  <si>
    <t>10.10.2025 г.</t>
  </si>
  <si>
    <t>Munai Gas Enginering ТОО             дог. №27-MGE от 10.10.2025 г.</t>
  </si>
  <si>
    <t>Munai Gas Enginering ТОО             дог. №26-MGE от 10.10.2025 г.</t>
  </si>
  <si>
    <t>поверка средств</t>
  </si>
  <si>
    <t>Munai Gas Enginering ТОО                                      дог. №29-MGE от 10.10.2025 г.</t>
  </si>
  <si>
    <t>Munai Gas Enginering ТОО             дог. №31-MGE от 10.10.2025 г.</t>
  </si>
  <si>
    <t>Munai Gas Enginering ТОО             дог. №32-MGE от 10.10.2025 г.</t>
  </si>
  <si>
    <t>Munai Gas Enginering ТОО                              дог. №33-MGE от 10.10.2025 г.</t>
  </si>
  <si>
    <t>ТОО НПФ "VELD"                           дог.№58 от 13.10.2025 г.</t>
  </si>
  <si>
    <t>Анаэростат в комплекте</t>
  </si>
  <si>
    <t>24.10.2025 г.</t>
  </si>
  <si>
    <t xml:space="preserve"> ZALMA Ltd  ТОО                        №151-101 от 16.10.2025г</t>
  </si>
  <si>
    <t>03.12.2025 г.</t>
  </si>
  <si>
    <t>микропробирки</t>
  </si>
  <si>
    <t xml:space="preserve"> 10.10.2025 г.</t>
  </si>
  <si>
    <t xml:space="preserve">                                    Реестр приобретенных товаров, работ и услуг в рамках выполнения  AP26198215 за 2025 год</t>
  </si>
  <si>
    <t>РИЦ ЗКАТУ</t>
  </si>
  <si>
    <t xml:space="preserve">                                    Реестр приобретенных товаров, работ и услуг в рамках выполнения  AP6101263 за 2025 год</t>
  </si>
  <si>
    <t>Munai Gas Enginering ТОО                                      дог. №30-MGE от 10.10.2025 г.</t>
  </si>
  <si>
    <t>ТОО "Национальный центр биотехнологи"дог.№48/1  от 25.09.2025 г.</t>
  </si>
  <si>
    <t>РГП на ПХВ "Республиканская ветеринарная лаборатор</t>
  </si>
  <si>
    <t>№22 от 24.10.2025 г</t>
  </si>
  <si>
    <t>исследование меда</t>
  </si>
  <si>
    <t>ТОО "Национальный центр биотехнологии"         дог.№75 от 30.10.2025 г.</t>
  </si>
  <si>
    <t>№23 от 29.10.2025 г.</t>
  </si>
  <si>
    <t>секвенирование</t>
  </si>
  <si>
    <t xml:space="preserve"> Auramedic ТОО                                                      дог. №61 от 29.10.2025 г.</t>
  </si>
  <si>
    <t>№22 от 24.10.2025 г.</t>
  </si>
  <si>
    <t>14.12.2025 г.</t>
  </si>
  <si>
    <t>Сынауык ИП                                                дог.№62 от 29.10.2025 г.</t>
  </si>
  <si>
    <t>19.12.2025 г.</t>
  </si>
  <si>
    <t>сырье и материалы</t>
  </si>
  <si>
    <t>прочие ОС и расходные материалы</t>
  </si>
  <si>
    <t>IC Lab ТОО                                                          дог.№63 от 27.10.2025 г.</t>
  </si>
  <si>
    <t>Поставка ОС</t>
  </si>
  <si>
    <t>прочие ОС</t>
  </si>
  <si>
    <t xml:space="preserve">                                    Реестр приобретенных товаров, работ и услуг в рамках выполнения  AP26198945 за 2025 год</t>
  </si>
  <si>
    <t>КазЛабПрибор ТОО                                 дог.№КЛП29102025-01 от 28.10.2025 г.</t>
  </si>
  <si>
    <t>04.12.2025 г.</t>
  </si>
  <si>
    <t>Жумагалиев Е.К. ИП                         дог.№27 от 28.10.2025 г.</t>
  </si>
  <si>
    <t>15.11.2025 г.</t>
  </si>
  <si>
    <t>спецодежда</t>
  </si>
  <si>
    <t>STOLAB.KZ ТОО                               дог.№73/2025 от 28.10.2025 г.</t>
  </si>
  <si>
    <t>Поставка расходных материалов и ОС</t>
  </si>
  <si>
    <t>ZALMA Ltd  ТОО                   дог.№64 от 29.10.2025 г.</t>
  </si>
  <si>
    <t>№21 от 24.10.2025 г</t>
  </si>
  <si>
    <t>23.11.2025 г.</t>
  </si>
  <si>
    <t>денситометр</t>
  </si>
  <si>
    <t>JUGGERNAUT ТОО                  дог. №71 от 29.10.2025 г.</t>
  </si>
  <si>
    <t>прочие материалы</t>
  </si>
  <si>
    <t>АлХимик ТОО              дог.№70 от 29.10.2025 г.</t>
  </si>
  <si>
    <t>Адвена ТОО                             дог.№68 от 29.10.2025 г.</t>
  </si>
  <si>
    <t>ТОО НПФ "VELD"                           дог.№65 от 29.10.2025 г.</t>
  </si>
  <si>
    <t>07.12.2025 г.</t>
  </si>
  <si>
    <t>Суминов  ИП                     дог.№76 от 30.10.2025 г.</t>
  </si>
  <si>
    <t>№23/1 от 29.10.2025 г</t>
  </si>
  <si>
    <t>сбор биологических  материалов</t>
  </si>
  <si>
    <t>НПФ "Медиланд"ТОО       дог.№59 от 15.10.2025 г.</t>
  </si>
  <si>
    <t xml:space="preserve">DeltaLab ТОО                       дог.№69 от 29.10.2025 г. </t>
  </si>
  <si>
    <t>НВ-Лаб Казахстан ТОО       дог.№2837 от 28.10.2025 г.</t>
  </si>
  <si>
    <t>стол.шкафы</t>
  </si>
  <si>
    <t>OPTONIC ТОО                                                      дог.№72 от 29.10.2025 г.</t>
  </si>
  <si>
    <t>реагенты</t>
  </si>
  <si>
    <t>ВизаМедПлюс ТОО                                           дог. №60 от 29.10.2025 г.</t>
  </si>
  <si>
    <t>набор для анализа</t>
  </si>
  <si>
    <t>Урал Металл Экспорт -Казахстан ТОО                                                   дог.№55 от 03.11.2025 г.</t>
  </si>
  <si>
    <t>20.11.2025 г.</t>
  </si>
  <si>
    <t>ВизаМедПлюс ТОО дог.№001 от 03.11.2025 г.</t>
  </si>
  <si>
    <t>Водяная баня,Формы заливочные</t>
  </si>
  <si>
    <t>Адвена ТОО                         дог.№77 от 10.11.2025 г..</t>
  </si>
  <si>
    <t>№24 от 07.11.2025 г</t>
  </si>
  <si>
    <t>№24 от 07.11.2025 г.</t>
  </si>
  <si>
    <t>21.11.2025 г</t>
  </si>
  <si>
    <t>определение</t>
  </si>
  <si>
    <t>+</t>
  </si>
  <si>
    <t>Орал Жан-Ойл                                               дог.№37 от 10.11.2025 г.</t>
  </si>
  <si>
    <t>Спецкомплект ТОО                                      дог.№311 от 13.11.2025 г.</t>
  </si>
  <si>
    <t>Сұлтанбек КХ                                                               дог.№83 от 21.11.2025 г.</t>
  </si>
  <si>
    <t>Казахский Национальный Аграрный  исУниверситет НАО                                           дог.№03-01-25 от 11.11.2025 г.</t>
  </si>
  <si>
    <t>гсм</t>
  </si>
  <si>
    <t>№26 от 21.11.2025 г.</t>
  </si>
  <si>
    <t>DeltaLab ТОО                                                      дог№91 от 25.11.2025 г.</t>
  </si>
  <si>
    <t>24.12.2025г</t>
  </si>
  <si>
    <t xml:space="preserve"> ZALMA Ltd  ТОО        </t>
  </si>
  <si>
    <t>Спецкомплект ТОО                                     дог.№333 от 25.11.2025 г.</t>
  </si>
  <si>
    <t xml:space="preserve"> ZALMA Ltd  ТОО                                                   дог.№67 от 25.10.2025 г.</t>
  </si>
  <si>
    <t>Назарбаев университет дог.АОО№153-2025/34-10 от 05.11.2025 г.</t>
  </si>
  <si>
    <t xml:space="preserve">                                    Реестр приобретенных товаров, работ и услуг в рамках выполнения  AP26198903 за 2025 год</t>
  </si>
  <si>
    <t>Technodom Operator " (Технодом Оператор) АО                                         дог.№84 от 21.11.2025 г.</t>
  </si>
  <si>
    <t>№23 от 20.11.2025 г.</t>
  </si>
  <si>
    <t>принтер,ноутбук,мышь</t>
  </si>
  <si>
    <t>Стройинвест-К  ТОО                                     дог.№267/2025/ПП от 21.11.2025 г.</t>
  </si>
  <si>
    <t>генератор,                    шлиф.машина</t>
  </si>
  <si>
    <t>РГП на ПХВ "Республиканская ветеринарная лаборатор дог.№L25-105 от 05.11.2025 г.</t>
  </si>
  <si>
    <t>Гладких Максим Валерьевич ИП</t>
  </si>
  <si>
    <t>№26 от 21.11.225 г.</t>
  </si>
  <si>
    <t>канцтовары</t>
  </si>
  <si>
    <t>06.12.2025 г.</t>
  </si>
  <si>
    <t>Жумагалиев Е.К. ИП дог. №28 от 24.11.2025 г.</t>
  </si>
  <si>
    <t>Страмоусов М.А.ИП дог. №26 от 26.11.2025 г.</t>
  </si>
  <si>
    <t>ТОО НПФ "VELD"дог.№36 от 24.11.2025 г.</t>
  </si>
  <si>
    <t>NEFTEK Operating ТОО</t>
  </si>
  <si>
    <t>№26 от 21.11.2025 г</t>
  </si>
  <si>
    <t>Спецкомплект ТОО</t>
  </si>
  <si>
    <t>MITERA ИП                              №730-26/11-25 от 26.11.2025 г.</t>
  </si>
  <si>
    <t>26.12.2025 г</t>
  </si>
  <si>
    <t>ENAMAX ИП                                дог.№89 от 24.11.2025 г.</t>
  </si>
  <si>
    <t>29.12.2025 г</t>
  </si>
  <si>
    <t>автоклав</t>
  </si>
  <si>
    <t>ЮК-МеD ТОО                             №32 от 25.11.2025 г.</t>
  </si>
  <si>
    <t>стол,шкаф</t>
  </si>
  <si>
    <t>ТопанТОО                                 Договор №170/РS/11-25  от 25.11.2025 г.</t>
  </si>
  <si>
    <t>охл.жидкость</t>
  </si>
  <si>
    <t>MITERA ИП №730-26/11-25 от 26.11.2025 г.</t>
  </si>
  <si>
    <t>26.12.2025 г.</t>
  </si>
  <si>
    <t>Мечта Маркет ТОО</t>
  </si>
  <si>
    <t>ОС и материалы</t>
  </si>
  <si>
    <t>СОРАЛ ФАРМ ТОО</t>
  </si>
  <si>
    <t>материалы</t>
  </si>
  <si>
    <t>Спецкомплект ТОО                                      дог.№96 от 25.11.2025 г.</t>
  </si>
  <si>
    <t>ENAMAX ИП                                                дог. №88 от 24.11.2025 г.</t>
  </si>
  <si>
    <t>29.12.2025 г.</t>
  </si>
  <si>
    <t>Сынауык ИП                                                 дог.№87  от 24.11.2025 г.</t>
  </si>
  <si>
    <t>Фирма Сервер +  ТОО                        дог.№38/25 от 24.11.2025 г.</t>
  </si>
  <si>
    <t>оргтехника</t>
  </si>
  <si>
    <t>Гладких Максим Валерьевич ИП дог.№44 от 24.11.2025 г.</t>
  </si>
  <si>
    <t>НВ-Лаб Казахстан ТОО                      дог.№1874 от 24.11.2025 г.</t>
  </si>
  <si>
    <t>ЮК-МеD ТОО                                дог.№31 от 06.11.2025 г.</t>
  </si>
  <si>
    <t>13.12.2025 г.</t>
  </si>
  <si>
    <t>Prima Vet Masters ТОО</t>
  </si>
  <si>
    <t>ИП Ихсанов А.С.                                   дог.№101 от 02.12.2025 г.</t>
  </si>
  <si>
    <t>Ихсанов А С ИП                                         дог.№100 от 02.12.2025 г.</t>
  </si>
  <si>
    <t>№28 от 01.12.2025 г</t>
  </si>
  <si>
    <t>12.12.2025 г.</t>
  </si>
  <si>
    <t>КТК сталь ТОО                                       дог.№99 от 02.12.2025 г.</t>
  </si>
  <si>
    <t>Technodom Operator " (Технодом Оператор) АО дог.№102 от 02.12.2025 г.</t>
  </si>
  <si>
    <t>№28 от 01.12.2025 г.</t>
  </si>
  <si>
    <t>Аль Фараби</t>
  </si>
  <si>
    <t>18.12.2025 г.</t>
  </si>
  <si>
    <t xml:space="preserve">Арена-S (Arena-S) ТОО </t>
  </si>
  <si>
    <t>Гладких Максим Валерьевич ИП дог.№103 от 02.12.2025 г.</t>
  </si>
  <si>
    <t>бумага</t>
  </si>
  <si>
    <t>Фирма Сервер +  ТОО                       дог.№104 от 02.12.2025 г.</t>
  </si>
  <si>
    <t>Поставка оборудования и пр.материалы</t>
  </si>
  <si>
    <t>Мечта</t>
  </si>
  <si>
    <t>Митера</t>
  </si>
  <si>
    <t xml:space="preserve">Ихсанов А С ИП                                         </t>
  </si>
  <si>
    <t>ASPIRANS (АСПИРАНС) ТОО</t>
  </si>
  <si>
    <t>№28 от 01.12.2025</t>
  </si>
  <si>
    <t>№28 от 01.12.2026</t>
  </si>
  <si>
    <t>25.12.2025 г</t>
  </si>
  <si>
    <t>30.12.2025г</t>
  </si>
  <si>
    <t>Публикация статьи в</t>
  </si>
  <si>
    <t>Econjournals FZE</t>
  </si>
  <si>
    <t>Technodom Operator " (Технодом Оператор) АО                              дог.№98 от 01.12.2025 г.</t>
  </si>
  <si>
    <t>ФГБОУ ВПО Оренбургский ГАУ                  дог.№11,30 от 24.11.2025 г.</t>
  </si>
  <si>
    <t xml:space="preserve"> ZALMA Ltd  ТОО                    дог.№80 от 12.11.2025 г.</t>
  </si>
  <si>
    <t>OPTONIC ТОО                       дог.№79 от 12.11.2025 г.</t>
  </si>
  <si>
    <t>ВесНорма                             дог.№40 от 17.11.2025 г.</t>
  </si>
  <si>
    <t>Munai Gas Enginering ТОО дог.№41 от 02.12.2025 г.</t>
  </si>
  <si>
    <t>PROMDSS KAZAKHSTAN ТОО            дог.№108 от 03.12.2025 г.</t>
  </si>
  <si>
    <t>№29 от 03.12.2025 г</t>
  </si>
  <si>
    <t>Proftool KZ ТОО</t>
  </si>
  <si>
    <t>08.12.2025 г.</t>
  </si>
  <si>
    <t>Страмоусов М.А.ИП                       дог.№3 от 03.12.2025 г.</t>
  </si>
  <si>
    <t>№28 от 03.12.2025 г.</t>
  </si>
  <si>
    <t>Страмоусов М.А.ИП  №4 от 04.12.2025 г.</t>
  </si>
  <si>
    <t>№29 от 03.12.2025 г.</t>
  </si>
  <si>
    <t>Топан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</si>
</sst>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43" fontId="9" fillId="0" borderId="0" applyFont="0" applyFill="0" applyBorder="0" applyAlignment="0" applyProtection="0"/>
  </cellStyleXfs>
  <cellXfs count="6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" fillId="3" borderId="6" xfId="0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 applyAlignment="1">
      <alignment wrapText="1"/>
    </xf>
    <xf numFmtId="4" fontId="1" fillId="3" borderId="6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3" borderId="7" xfId="0" applyFont="1" applyFill="1" applyBorder="1"/>
    <xf numFmtId="0" fontId="0" fillId="0" borderId="0" xfId="0" applyFont="1"/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left" vertical="center" wrapText="1"/>
    </xf>
    <xf numFmtId="4" fontId="6" fillId="2" borderId="1" xfId="1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/>
    <xf numFmtId="4" fontId="1" fillId="3" borderId="13" xfId="0" applyNumberFormat="1" applyFont="1" applyFill="1" applyBorder="1" applyAlignment="1">
      <alignment horizontal="center"/>
    </xf>
    <xf numFmtId="4" fontId="2" fillId="3" borderId="13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3" borderId="18" xfId="0" applyNumberFormat="1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2" fillId="3" borderId="19" xfId="0" applyNumberFormat="1" applyFont="1" applyFill="1" applyBorder="1"/>
    <xf numFmtId="0" fontId="1" fillId="0" borderId="9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wrapText="1"/>
    </xf>
    <xf numFmtId="0" fontId="2" fillId="3" borderId="14" xfId="0" applyFont="1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 shrinkToFi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9" xfId="0" applyBorder="1"/>
    <xf numFmtId="4" fontId="0" fillId="0" borderId="9" xfId="0" applyNumberFormat="1" applyBorder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1" fillId="3" borderId="13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left" vertical="center" wrapText="1"/>
    </xf>
    <xf numFmtId="4" fontId="13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22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20" xfId="0" applyFont="1" applyFill="1" applyBorder="1" applyAlignment="1">
      <alignment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/>
    <xf numFmtId="4" fontId="12" fillId="0" borderId="31" xfId="15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" fontId="2" fillId="3" borderId="12" xfId="0" applyNumberFormat="1" applyFont="1" applyFill="1" applyBorder="1"/>
    <xf numFmtId="0" fontId="1" fillId="0" borderId="5" xfId="0" applyFont="1" applyBorder="1" applyAlignment="1">
      <alignment horizontal="center" vertical="center" wrapText="1"/>
    </xf>
    <xf numFmtId="4" fontId="2" fillId="3" borderId="3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/>
    <xf numFmtId="4" fontId="15" fillId="3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 vertical="center"/>
    </xf>
    <xf numFmtId="0" fontId="2" fillId="3" borderId="3" xfId="0" applyFont="1" applyFill="1" applyBorder="1"/>
    <xf numFmtId="4" fontId="1" fillId="3" borderId="3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0" fontId="2" fillId="3" borderId="20" xfId="0" applyFont="1" applyFill="1" applyBorder="1"/>
    <xf numFmtId="4" fontId="1" fillId="3" borderId="20" xfId="0" applyNumberFormat="1" applyFont="1" applyFill="1" applyBorder="1" applyAlignment="1">
      <alignment horizontal="center"/>
    </xf>
    <xf numFmtId="4" fontId="2" fillId="3" borderId="20" xfId="0" applyNumberFormat="1" applyFont="1" applyFill="1" applyBorder="1"/>
    <xf numFmtId="4" fontId="2" fillId="3" borderId="34" xfId="0" applyNumberFormat="1" applyFont="1" applyFill="1" applyBorder="1"/>
    <xf numFmtId="0" fontId="2" fillId="3" borderId="35" xfId="0" applyFont="1" applyFill="1" applyBorder="1"/>
    <xf numFmtId="0" fontId="2" fillId="3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6" fillId="0" borderId="0" xfId="16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4" fontId="2" fillId="3" borderId="1" xfId="0" applyNumberFormat="1" applyFont="1" applyFill="1" applyBorder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36" xfId="0" applyFont="1" applyFill="1" applyBorder="1" applyAlignment="1">
      <alignment wrapText="1"/>
    </xf>
    <xf numFmtId="2" fontId="0" fillId="0" borderId="1" xfId="0" applyNumberForma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" fontId="2" fillId="3" borderId="12" xfId="0" applyNumberFormat="1" applyFont="1" applyFill="1" applyBorder="1"/>
    <xf numFmtId="4" fontId="1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wrapText="1"/>
    </xf>
    <xf numFmtId="4" fontId="1" fillId="0" borderId="3" xfId="0" applyNumberFormat="1" applyFont="1" applyFill="1" applyBorder="1" applyAlignment="1">
      <alignment horizontal="center" vertical="center"/>
    </xf>
    <xf numFmtId="0" fontId="0" fillId="0" borderId="12" xfId="0" applyBorder="1"/>
    <xf numFmtId="0" fontId="14" fillId="0" borderId="1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center"/>
    </xf>
    <xf numFmtId="0" fontId="13" fillId="2" borderId="9" xfId="0" applyNumberFormat="1" applyFont="1" applyFill="1" applyBorder="1" applyAlignment="1">
      <alignment horizontal="left" vertical="center" wrapText="1"/>
    </xf>
    <xf numFmtId="4" fontId="13" fillId="2" borderId="9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4" fontId="16" fillId="0" borderId="1" xfId="16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vertical="center" wrapText="1"/>
    </xf>
    <xf numFmtId="0" fontId="13" fillId="2" borderId="10" xfId="0" applyNumberFormat="1" applyFont="1" applyFill="1" applyBorder="1" applyAlignment="1">
      <alignment horizontal="left" vertical="center" wrapText="1"/>
    </xf>
    <xf numFmtId="0" fontId="0" fillId="0" borderId="3" xfId="0" applyBorder="1"/>
    <xf numFmtId="0" fontId="2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4" fontId="13" fillId="2" borderId="9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/>
    </xf>
    <xf numFmtId="4" fontId="0" fillId="4" borderId="1" xfId="0" applyNumberForma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4" fontId="19" fillId="0" borderId="37" xfId="0" applyNumberFormat="1" applyFont="1" applyBorder="1" applyAlignment="1">
      <alignment horizontal="right" vertical="center" wrapText="1"/>
    </xf>
    <xf numFmtId="0" fontId="0" fillId="5" borderId="1" xfId="0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4" fillId="0" borderId="3" xfId="0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0" fontId="13" fillId="0" borderId="17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/>
    <xf numFmtId="4" fontId="18" fillId="4" borderId="1" xfId="0" applyNumberFormat="1" applyFont="1" applyFill="1" applyBorder="1" applyAlignment="1">
      <alignment horizontal="right" vertical="center"/>
    </xf>
    <xf numFmtId="0" fontId="18" fillId="2" borderId="10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" fontId="1" fillId="4" borderId="9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</cellXfs>
  <cellStyles count="22">
    <cellStyle name="Денежный 2" xfId="7"/>
    <cellStyle name="Денежный 2 2" xfId="8"/>
    <cellStyle name="Денежный 2 3" xfId="1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4 2" xfId="20"/>
    <cellStyle name="Обычный 4 3" xfId="17"/>
    <cellStyle name="Обычный 5" xfId="5"/>
    <cellStyle name="Обычный 6" xfId="1"/>
    <cellStyle name="Обычный_АР19679451" xfId="15"/>
    <cellStyle name="Обычный_АР23486643" xfId="16"/>
    <cellStyle name="Финансовый 2" xfId="14"/>
    <cellStyle name="Финансовый 2 2" xfId="21"/>
    <cellStyle name="Финансовый 2 3" xfId="19"/>
    <cellStyle name="Финансовый 3" xfId="13"/>
    <cellStyle name="Финансов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topLeftCell="A13" workbookViewId="0">
      <selection activeCell="C23" sqref="C23"/>
    </sheetView>
  </sheetViews>
  <sheetFormatPr defaultRowHeight="15" x14ac:dyDescent="0.25"/>
  <cols>
    <col min="1" max="1" width="24.85546875" customWidth="1"/>
    <col min="2" max="2" width="18.28515625" customWidth="1"/>
    <col min="3" max="3" width="26.7109375" customWidth="1"/>
    <col min="6" max="6" width="11.42578125" bestFit="1" customWidth="1"/>
    <col min="7" max="7" width="13.42578125" customWidth="1"/>
    <col min="8" max="9" width="16.140625" customWidth="1"/>
    <col min="10" max="10" width="23.140625" customWidth="1"/>
  </cols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607" t="s">
        <v>140</v>
      </c>
      <c r="B2" s="607"/>
      <c r="C2" s="607"/>
      <c r="D2" s="607"/>
      <c r="E2" s="607"/>
      <c r="F2" s="607"/>
      <c r="G2" s="607"/>
      <c r="H2" s="1"/>
      <c r="I2" s="1"/>
      <c r="J2" s="1"/>
    </row>
    <row r="3" spans="1:10" x14ac:dyDescent="0.25">
      <c r="A3" s="4"/>
      <c r="B3" s="4"/>
      <c r="C3" s="4"/>
      <c r="D3" s="1"/>
      <c r="E3" s="1"/>
      <c r="F3" s="1"/>
      <c r="G3" s="1"/>
      <c r="H3" s="1"/>
      <c r="I3" s="1"/>
      <c r="J3" s="1"/>
    </row>
    <row r="4" spans="1:10" x14ac:dyDescent="0.25">
      <c r="A4" s="24"/>
      <c r="B4" s="24"/>
      <c r="C4" s="25"/>
      <c r="D4" s="23"/>
      <c r="E4" s="1"/>
      <c r="F4" s="1"/>
      <c r="G4" s="1"/>
      <c r="H4" s="1"/>
      <c r="I4" s="1"/>
      <c r="J4" s="1"/>
    </row>
    <row r="5" spans="1:10" ht="38.25" customHeight="1" x14ac:dyDescent="0.25">
      <c r="A5" s="36" t="s">
        <v>47</v>
      </c>
      <c r="B5" s="36" t="s">
        <v>46</v>
      </c>
      <c r="C5" s="34" t="s">
        <v>43</v>
      </c>
      <c r="D5" s="34" t="s">
        <v>7</v>
      </c>
      <c r="E5" s="34" t="s">
        <v>0</v>
      </c>
      <c r="F5" s="34" t="s">
        <v>22</v>
      </c>
      <c r="G5" s="35" t="s">
        <v>50</v>
      </c>
      <c r="H5" s="34" t="s">
        <v>44</v>
      </c>
      <c r="I5" s="41" t="s">
        <v>171</v>
      </c>
      <c r="J5" s="34" t="s">
        <v>45</v>
      </c>
    </row>
    <row r="6" spans="1:10" ht="36" customHeight="1" x14ac:dyDescent="0.25">
      <c r="A6" s="598" t="s">
        <v>48</v>
      </c>
      <c r="B6" s="598" t="s">
        <v>141</v>
      </c>
      <c r="C6" s="27" t="s">
        <v>29</v>
      </c>
      <c r="D6" s="608">
        <f>+D25</f>
        <v>0</v>
      </c>
      <c r="E6" s="608">
        <v>1</v>
      </c>
      <c r="F6" s="606" t="s">
        <v>178</v>
      </c>
      <c r="G6" s="606">
        <v>7981196</v>
      </c>
      <c r="H6" s="600" t="s">
        <v>62</v>
      </c>
      <c r="I6" s="600" t="s">
        <v>230</v>
      </c>
      <c r="J6" s="27" t="s">
        <v>29</v>
      </c>
    </row>
    <row r="7" spans="1:10" ht="51" customHeight="1" x14ac:dyDescent="0.25">
      <c r="A7" s="603"/>
      <c r="B7" s="603"/>
      <c r="C7" s="27" t="s">
        <v>30</v>
      </c>
      <c r="D7" s="604"/>
      <c r="E7" s="604"/>
      <c r="F7" s="594"/>
      <c r="G7" s="594"/>
      <c r="H7" s="596"/>
      <c r="I7" s="596"/>
      <c r="J7" s="27" t="s">
        <v>30</v>
      </c>
    </row>
    <row r="8" spans="1:10" ht="51" customHeight="1" x14ac:dyDescent="0.25">
      <c r="A8" s="603"/>
      <c r="B8" s="603"/>
      <c r="C8" s="27" t="s">
        <v>31</v>
      </c>
      <c r="D8" s="604"/>
      <c r="E8" s="604"/>
      <c r="F8" s="594"/>
      <c r="G8" s="594"/>
      <c r="H8" s="596"/>
      <c r="I8" s="596"/>
      <c r="J8" s="27" t="s">
        <v>31</v>
      </c>
    </row>
    <row r="9" spans="1:10" ht="33.75" customHeight="1" x14ac:dyDescent="0.25">
      <c r="A9" s="599"/>
      <c r="B9" s="599"/>
      <c r="C9" s="27" t="s">
        <v>32</v>
      </c>
      <c r="D9" s="605"/>
      <c r="E9" s="605"/>
      <c r="F9" s="595"/>
      <c r="G9" s="595"/>
      <c r="H9" s="597"/>
      <c r="I9" s="597"/>
      <c r="J9" s="27" t="s">
        <v>32</v>
      </c>
    </row>
    <row r="10" spans="1:10" ht="63" customHeight="1" x14ac:dyDescent="0.25">
      <c r="A10" s="517" t="s">
        <v>49</v>
      </c>
      <c r="B10" s="21" t="s">
        <v>142</v>
      </c>
      <c r="C10" s="27" t="s">
        <v>33</v>
      </c>
      <c r="D10" s="11" t="s">
        <v>554</v>
      </c>
      <c r="E10" s="11">
        <v>1</v>
      </c>
      <c r="F10" s="12">
        <v>20592</v>
      </c>
      <c r="G10" s="12">
        <v>20592</v>
      </c>
      <c r="H10" s="12" t="s">
        <v>63</v>
      </c>
      <c r="I10" s="97" t="s">
        <v>230</v>
      </c>
      <c r="J10" s="27" t="s">
        <v>33</v>
      </c>
    </row>
    <row r="11" spans="1:10" ht="16.5" customHeight="1" x14ac:dyDescent="0.25">
      <c r="A11" s="601" t="s">
        <v>38</v>
      </c>
      <c r="B11" s="603" t="s">
        <v>282</v>
      </c>
      <c r="C11" s="598" t="s">
        <v>57</v>
      </c>
      <c r="D11" s="604" t="s">
        <v>26</v>
      </c>
      <c r="E11" s="604">
        <v>1</v>
      </c>
      <c r="F11" s="594">
        <v>20320.16</v>
      </c>
      <c r="G11" s="594">
        <v>20320.16</v>
      </c>
      <c r="H11" s="596" t="s">
        <v>105</v>
      </c>
      <c r="I11" s="600" t="s">
        <v>230</v>
      </c>
      <c r="J11" s="598" t="s">
        <v>57</v>
      </c>
    </row>
    <row r="12" spans="1:10" x14ac:dyDescent="0.25">
      <c r="A12" s="602"/>
      <c r="B12" s="599"/>
      <c r="C12" s="599"/>
      <c r="D12" s="605"/>
      <c r="E12" s="605"/>
      <c r="F12" s="595"/>
      <c r="G12" s="595"/>
      <c r="H12" s="597"/>
      <c r="I12" s="597"/>
      <c r="J12" s="599"/>
    </row>
    <row r="13" spans="1:10" ht="25.5" customHeight="1" x14ac:dyDescent="0.25">
      <c r="A13" s="330" t="s">
        <v>38</v>
      </c>
      <c r="B13" s="328" t="s">
        <v>282</v>
      </c>
      <c r="C13" s="328" t="s">
        <v>57</v>
      </c>
      <c r="D13" s="329" t="s">
        <v>26</v>
      </c>
      <c r="E13" s="329">
        <v>1</v>
      </c>
      <c r="F13" s="327">
        <v>66959.199999999997</v>
      </c>
      <c r="G13" s="327">
        <v>66959.199999999997</v>
      </c>
      <c r="H13" s="326" t="s">
        <v>105</v>
      </c>
      <c r="I13" s="326"/>
      <c r="J13" s="328" t="s">
        <v>57</v>
      </c>
    </row>
    <row r="14" spans="1:10" ht="25.5" customHeight="1" x14ac:dyDescent="0.25">
      <c r="A14" s="560" t="s">
        <v>27</v>
      </c>
      <c r="B14" s="559"/>
      <c r="C14" s="559"/>
      <c r="D14" s="561" t="s">
        <v>26</v>
      </c>
      <c r="E14" s="561">
        <v>1</v>
      </c>
      <c r="F14" s="556"/>
      <c r="G14" s="556">
        <v>80000</v>
      </c>
      <c r="H14" s="557"/>
      <c r="I14" s="557"/>
      <c r="J14" s="559"/>
    </row>
    <row r="15" spans="1:10" x14ac:dyDescent="0.25">
      <c r="A15" s="111"/>
      <c r="B15" s="111"/>
      <c r="C15" s="111"/>
      <c r="D15" s="111" t="s">
        <v>15</v>
      </c>
      <c r="E15" s="111"/>
      <c r="F15" s="111"/>
      <c r="G15" s="115">
        <f>SUM(G6:G14)</f>
        <v>8169067.3600000003</v>
      </c>
      <c r="H15" s="111"/>
      <c r="I15" s="111"/>
      <c r="J15" s="111"/>
    </row>
    <row r="16" spans="1:10" ht="30" x14ac:dyDescent="0.25">
      <c r="A16" s="113" t="s">
        <v>313</v>
      </c>
      <c r="B16" s="116" t="s">
        <v>307</v>
      </c>
      <c r="C16" s="113" t="s">
        <v>308</v>
      </c>
      <c r="D16" s="118" t="s">
        <v>6</v>
      </c>
      <c r="E16" s="118">
        <v>3</v>
      </c>
      <c r="F16" s="124">
        <f>G16/E16</f>
        <v>23100</v>
      </c>
      <c r="G16" s="124">
        <v>69300</v>
      </c>
      <c r="H16" s="118" t="s">
        <v>314</v>
      </c>
      <c r="I16" s="118" t="s">
        <v>230</v>
      </c>
      <c r="J16" s="116" t="s">
        <v>315</v>
      </c>
    </row>
    <row r="17" spans="1:10" ht="30" x14ac:dyDescent="0.25">
      <c r="A17" s="113" t="s">
        <v>316</v>
      </c>
      <c r="B17" s="116" t="s">
        <v>307</v>
      </c>
      <c r="C17" s="112" t="s">
        <v>308</v>
      </c>
      <c r="D17" s="118" t="s">
        <v>6</v>
      </c>
      <c r="E17" s="118">
        <v>22</v>
      </c>
      <c r="F17" s="124">
        <f>G17/E17</f>
        <v>5023.636363636364</v>
      </c>
      <c r="G17" s="124">
        <v>110520</v>
      </c>
      <c r="H17" s="116" t="s">
        <v>318</v>
      </c>
      <c r="I17" s="118" t="s">
        <v>230</v>
      </c>
      <c r="J17" s="116" t="s">
        <v>317</v>
      </c>
    </row>
    <row r="18" spans="1:10" ht="30" x14ac:dyDescent="0.25">
      <c r="A18" s="113" t="s">
        <v>319</v>
      </c>
      <c r="B18" s="116" t="s">
        <v>307</v>
      </c>
      <c r="C18" s="112" t="s">
        <v>308</v>
      </c>
      <c r="D18" s="116" t="s">
        <v>6</v>
      </c>
      <c r="E18" s="118">
        <v>1</v>
      </c>
      <c r="F18" s="124">
        <v>44475</v>
      </c>
      <c r="G18" s="124">
        <v>44475</v>
      </c>
      <c r="H18" s="118" t="s">
        <v>310</v>
      </c>
      <c r="I18" s="118" t="s">
        <v>230</v>
      </c>
      <c r="J18" s="112" t="s">
        <v>320</v>
      </c>
    </row>
    <row r="19" spans="1:10" ht="30" x14ac:dyDescent="0.25">
      <c r="A19" s="113" t="s">
        <v>403</v>
      </c>
      <c r="B19" s="116" t="s">
        <v>387</v>
      </c>
      <c r="C19" s="112" t="s">
        <v>308</v>
      </c>
      <c r="D19" s="116" t="s">
        <v>6</v>
      </c>
      <c r="E19" s="118">
        <v>2</v>
      </c>
      <c r="F19" s="124">
        <v>106885</v>
      </c>
      <c r="G19" s="124">
        <f>E19*F19</f>
        <v>213770</v>
      </c>
      <c r="H19" s="118" t="s">
        <v>404</v>
      </c>
      <c r="I19" s="118" t="s">
        <v>230</v>
      </c>
      <c r="J19" s="112" t="s">
        <v>405</v>
      </c>
    </row>
    <row r="20" spans="1:10" ht="30" x14ac:dyDescent="0.25">
      <c r="A20" s="113" t="s">
        <v>406</v>
      </c>
      <c r="B20" s="116"/>
      <c r="C20" s="112" t="s">
        <v>308</v>
      </c>
      <c r="D20" s="116" t="s">
        <v>6</v>
      </c>
      <c r="E20" s="118">
        <v>1</v>
      </c>
      <c r="F20" s="124">
        <v>195494</v>
      </c>
      <c r="G20" s="124">
        <f>E20*F20</f>
        <v>195494</v>
      </c>
      <c r="H20" s="118"/>
      <c r="I20" s="118" t="s">
        <v>230</v>
      </c>
      <c r="J20" s="112"/>
    </row>
    <row r="21" spans="1:10" ht="30" x14ac:dyDescent="0.25">
      <c r="A21" s="113" t="s">
        <v>472</v>
      </c>
      <c r="B21" s="116"/>
      <c r="C21" s="112" t="s">
        <v>467</v>
      </c>
      <c r="D21" s="116" t="s">
        <v>6</v>
      </c>
      <c r="E21" s="118">
        <v>1</v>
      </c>
      <c r="F21" s="124">
        <v>834000</v>
      </c>
      <c r="G21" s="124">
        <v>834000</v>
      </c>
      <c r="H21" s="118" t="s">
        <v>134</v>
      </c>
      <c r="I21" s="118" t="s">
        <v>230</v>
      </c>
      <c r="J21" s="112" t="s">
        <v>466</v>
      </c>
    </row>
    <row r="22" spans="1:10" ht="39" customHeight="1" x14ac:dyDescent="0.25">
      <c r="A22" s="113" t="s">
        <v>469</v>
      </c>
      <c r="B22" s="116" t="s">
        <v>470</v>
      </c>
      <c r="C22" s="112" t="s">
        <v>408</v>
      </c>
      <c r="D22" s="116" t="s">
        <v>6</v>
      </c>
      <c r="E22" s="118">
        <v>4</v>
      </c>
      <c r="F22" s="124">
        <f>G22/E22</f>
        <v>1385750</v>
      </c>
      <c r="G22" s="124">
        <v>5543000</v>
      </c>
      <c r="H22" s="118" t="s">
        <v>107</v>
      </c>
      <c r="I22" s="118"/>
      <c r="J22" s="112" t="s">
        <v>471</v>
      </c>
    </row>
    <row r="23" spans="1:10" ht="27" customHeight="1" x14ac:dyDescent="0.25">
      <c r="A23" s="432" t="s">
        <v>615</v>
      </c>
      <c r="B23" s="430" t="s">
        <v>616</v>
      </c>
      <c r="C23" s="112" t="s">
        <v>467</v>
      </c>
      <c r="D23" s="430" t="s">
        <v>6</v>
      </c>
      <c r="E23" s="428">
        <v>1</v>
      </c>
      <c r="F23" s="124">
        <v>711070</v>
      </c>
      <c r="G23" s="124">
        <v>711070</v>
      </c>
      <c r="H23" s="428" t="s">
        <v>613</v>
      </c>
      <c r="I23" s="428"/>
      <c r="J23" s="112" t="s">
        <v>604</v>
      </c>
    </row>
    <row r="24" spans="1:10" x14ac:dyDescent="0.25">
      <c r="A24" s="251"/>
      <c r="B24" s="251"/>
      <c r="C24" s="251"/>
      <c r="D24" s="251"/>
      <c r="E24" s="251"/>
      <c r="F24" s="252"/>
      <c r="G24" s="252">
        <f>SUM(G16:G23)</f>
        <v>7721629</v>
      </c>
      <c r="H24" s="251"/>
      <c r="I24" s="251"/>
      <c r="J24" s="251"/>
    </row>
    <row r="25" spans="1:10" x14ac:dyDescent="0.25">
      <c r="A25" s="110"/>
      <c r="B25" s="110"/>
      <c r="C25" s="110"/>
      <c r="D25" s="110"/>
      <c r="E25" s="110"/>
      <c r="F25" s="124"/>
      <c r="G25" s="124"/>
      <c r="H25" s="110"/>
      <c r="I25" s="110"/>
      <c r="J25" s="110"/>
    </row>
    <row r="26" spans="1:10" x14ac:dyDescent="0.25">
      <c r="A26" s="110"/>
      <c r="B26" s="110"/>
      <c r="C26" s="110"/>
      <c r="D26" s="110"/>
      <c r="E26" s="110"/>
      <c r="F26" s="124"/>
      <c r="G26" s="124"/>
      <c r="H26" s="110"/>
      <c r="I26" s="110"/>
      <c r="J26" s="110"/>
    </row>
  </sheetData>
  <mergeCells count="19">
    <mergeCell ref="I6:I9"/>
    <mergeCell ref="H6:H9"/>
    <mergeCell ref="F6:F9"/>
    <mergeCell ref="A2:G2"/>
    <mergeCell ref="B6:B9"/>
    <mergeCell ref="A6:A9"/>
    <mergeCell ref="D6:D9"/>
    <mergeCell ref="E6:E9"/>
    <mergeCell ref="G6:G9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I11:I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1"/>
  <sheetViews>
    <sheetView workbookViewId="0">
      <selection activeCell="G15" sqref="G15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07" t="s">
        <v>153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4" spans="1:1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166" t="s">
        <v>47</v>
      </c>
      <c r="B5" s="167" t="s">
        <v>46</v>
      </c>
      <c r="C5" s="167" t="s">
        <v>43</v>
      </c>
      <c r="D5" s="167" t="s">
        <v>7</v>
      </c>
      <c r="E5" s="167" t="s">
        <v>0</v>
      </c>
      <c r="F5" s="167" t="s">
        <v>22</v>
      </c>
      <c r="G5" s="168" t="s">
        <v>50</v>
      </c>
      <c r="H5" s="167" t="s">
        <v>44</v>
      </c>
      <c r="I5" s="167" t="s">
        <v>171</v>
      </c>
      <c r="J5" s="169" t="s">
        <v>45</v>
      </c>
      <c r="K5" s="1"/>
      <c r="L5" s="1"/>
      <c r="M5" s="1"/>
      <c r="N5" s="1"/>
    </row>
    <row r="6" spans="1:18" x14ac:dyDescent="0.25">
      <c r="A6" s="635" t="s">
        <v>118</v>
      </c>
      <c r="B6" s="603" t="s">
        <v>139</v>
      </c>
      <c r="C6" s="598" t="s">
        <v>73</v>
      </c>
      <c r="D6" s="604" t="s">
        <v>111</v>
      </c>
      <c r="E6" s="604">
        <v>1</v>
      </c>
      <c r="F6" s="594">
        <v>124410</v>
      </c>
      <c r="G6" s="594">
        <v>124410</v>
      </c>
      <c r="H6" s="596" t="s">
        <v>367</v>
      </c>
      <c r="I6" s="600" t="s">
        <v>230</v>
      </c>
      <c r="J6" s="637" t="s">
        <v>119</v>
      </c>
      <c r="K6" s="1"/>
      <c r="L6" s="1"/>
      <c r="M6" s="1"/>
      <c r="N6" s="1"/>
    </row>
    <row r="7" spans="1:18" ht="21.75" customHeight="1" x14ac:dyDescent="0.25">
      <c r="A7" s="636"/>
      <c r="B7" s="599"/>
      <c r="C7" s="599"/>
      <c r="D7" s="605"/>
      <c r="E7" s="605"/>
      <c r="F7" s="595"/>
      <c r="G7" s="595"/>
      <c r="H7" s="597"/>
      <c r="I7" s="597"/>
      <c r="J7" s="638"/>
      <c r="K7" s="1"/>
      <c r="L7" s="1"/>
      <c r="M7" s="1"/>
      <c r="N7" s="1"/>
    </row>
    <row r="8" spans="1:18" ht="39.75" customHeight="1" x14ac:dyDescent="0.25">
      <c r="A8" s="383" t="s">
        <v>135</v>
      </c>
      <c r="B8" s="387" t="s">
        <v>139</v>
      </c>
      <c r="C8" s="387" t="s">
        <v>73</v>
      </c>
      <c r="D8" s="384" t="s">
        <v>6</v>
      </c>
      <c r="E8" s="384">
        <v>1</v>
      </c>
      <c r="F8" s="385">
        <v>2642112</v>
      </c>
      <c r="G8" s="385">
        <v>2642112</v>
      </c>
      <c r="H8" s="386" t="s">
        <v>136</v>
      </c>
      <c r="I8" s="386" t="s">
        <v>230</v>
      </c>
      <c r="J8" s="171" t="s">
        <v>137</v>
      </c>
      <c r="K8" s="1"/>
      <c r="L8" s="1"/>
      <c r="M8" s="1"/>
      <c r="N8" s="1"/>
    </row>
    <row r="9" spans="1:18" ht="39.75" customHeight="1" thickBot="1" x14ac:dyDescent="0.3">
      <c r="A9" s="383" t="s">
        <v>452</v>
      </c>
      <c r="B9" s="387" t="s">
        <v>440</v>
      </c>
      <c r="C9" s="387" t="s">
        <v>73</v>
      </c>
      <c r="D9" s="384" t="s">
        <v>6</v>
      </c>
      <c r="E9" s="384">
        <v>1</v>
      </c>
      <c r="F9" s="385">
        <v>1901362.4</v>
      </c>
      <c r="G9" s="385">
        <f>E9*F9</f>
        <v>1901362.4</v>
      </c>
      <c r="H9" s="386" t="s">
        <v>389</v>
      </c>
      <c r="I9" s="386" t="s">
        <v>230</v>
      </c>
      <c r="J9" s="234" t="s">
        <v>453</v>
      </c>
      <c r="K9" s="1"/>
      <c r="L9" s="1"/>
      <c r="M9" s="1"/>
      <c r="N9" s="1"/>
    </row>
    <row r="10" spans="1:18" ht="21.75" customHeight="1" thickBot="1" x14ac:dyDescent="0.3">
      <c r="A10" s="392" t="s">
        <v>1</v>
      </c>
      <c r="B10" s="161"/>
      <c r="C10" s="161"/>
      <c r="D10" s="297"/>
      <c r="E10" s="297"/>
      <c r="F10" s="297"/>
      <c r="G10" s="298">
        <f>SUM(G6:G9)</f>
        <v>4667884.4000000004</v>
      </c>
      <c r="H10" s="299"/>
      <c r="I10" s="300"/>
      <c r="J10" s="31"/>
      <c r="K10" s="1"/>
      <c r="L10" s="1"/>
      <c r="M10" s="1"/>
      <c r="N10" s="1"/>
    </row>
    <row r="11" spans="1:18" ht="60" customHeight="1" x14ac:dyDescent="0.25">
      <c r="A11" s="172" t="s">
        <v>129</v>
      </c>
      <c r="B11" s="164" t="s">
        <v>139</v>
      </c>
      <c r="C11" s="164" t="s">
        <v>130</v>
      </c>
      <c r="D11" s="165" t="s">
        <v>42</v>
      </c>
      <c r="E11" s="165">
        <v>1</v>
      </c>
      <c r="F11" s="163">
        <v>8000000</v>
      </c>
      <c r="G11" s="163">
        <v>8000000</v>
      </c>
      <c r="H11" s="162" t="s">
        <v>131</v>
      </c>
      <c r="I11" s="162" t="s">
        <v>230</v>
      </c>
      <c r="J11" s="173" t="s">
        <v>130</v>
      </c>
      <c r="K11" s="1"/>
      <c r="L11" s="1"/>
      <c r="M11" s="1"/>
      <c r="N11" s="1"/>
    </row>
    <row r="12" spans="1:18" ht="60" customHeight="1" x14ac:dyDescent="0.25">
      <c r="A12" s="170" t="s">
        <v>27</v>
      </c>
      <c r="B12" s="210"/>
      <c r="C12" s="210" t="s">
        <v>302</v>
      </c>
      <c r="D12" s="212" t="s">
        <v>42</v>
      </c>
      <c r="E12" s="212">
        <v>1</v>
      </c>
      <c r="F12" s="208">
        <v>72000</v>
      </c>
      <c r="G12" s="208">
        <v>72000</v>
      </c>
      <c r="H12" s="206" t="s">
        <v>176</v>
      </c>
      <c r="I12" s="104" t="s">
        <v>230</v>
      </c>
      <c r="J12" s="234" t="s">
        <v>302</v>
      </c>
      <c r="K12" s="1"/>
      <c r="L12" s="1"/>
      <c r="M12" s="1"/>
      <c r="N12" s="1"/>
    </row>
    <row r="13" spans="1:18" ht="60" customHeight="1" x14ac:dyDescent="0.25">
      <c r="A13" s="283" t="s">
        <v>8</v>
      </c>
      <c r="B13" s="274" t="s">
        <v>333</v>
      </c>
      <c r="C13" s="27" t="s">
        <v>4</v>
      </c>
      <c r="D13" s="276" t="s">
        <v>42</v>
      </c>
      <c r="E13" s="276">
        <v>1</v>
      </c>
      <c r="F13" s="310">
        <v>20320.16</v>
      </c>
      <c r="G13" s="310">
        <f>F13</f>
        <v>20320.16</v>
      </c>
      <c r="H13" s="275" t="s">
        <v>105</v>
      </c>
      <c r="I13" s="275"/>
      <c r="J13" s="27" t="s">
        <v>4</v>
      </c>
      <c r="K13" s="1"/>
      <c r="L13" s="1"/>
      <c r="M13" s="1"/>
      <c r="N13" s="1"/>
    </row>
    <row r="14" spans="1:18" ht="60" customHeight="1" thickBot="1" x14ac:dyDescent="0.3">
      <c r="A14" s="438" t="s">
        <v>8</v>
      </c>
      <c r="B14" s="442" t="s">
        <v>333</v>
      </c>
      <c r="C14" s="27" t="s">
        <v>4</v>
      </c>
      <c r="D14" s="439" t="s">
        <v>42</v>
      </c>
      <c r="E14" s="439">
        <v>1</v>
      </c>
      <c r="F14" s="310">
        <v>66959.199999999997</v>
      </c>
      <c r="G14" s="310">
        <f>F14</f>
        <v>66959.199999999997</v>
      </c>
      <c r="H14" s="441" t="s">
        <v>105</v>
      </c>
      <c r="I14" s="441"/>
      <c r="J14" s="27" t="s">
        <v>4</v>
      </c>
      <c r="K14" s="1"/>
      <c r="L14" s="1"/>
      <c r="M14" s="1"/>
      <c r="N14" s="1"/>
    </row>
    <row r="15" spans="1:18" ht="15.75" thickBot="1" x14ac:dyDescent="0.3">
      <c r="A15" s="158" t="s">
        <v>1</v>
      </c>
      <c r="B15" s="19"/>
      <c r="C15" s="19"/>
      <c r="D15" s="17"/>
      <c r="E15" s="17"/>
      <c r="F15" s="17"/>
      <c r="G15" s="22">
        <f>SUM(G11:G14)</f>
        <v>8159279.3600000003</v>
      </c>
      <c r="H15" s="18"/>
      <c r="I15" s="98"/>
      <c r="J15" s="3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mergeCells count="11">
    <mergeCell ref="F6:F7"/>
    <mergeCell ref="G6:G7"/>
    <mergeCell ref="H6:H7"/>
    <mergeCell ref="J6:J7"/>
    <mergeCell ref="B2:N2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6"/>
  <sheetViews>
    <sheetView workbookViewId="0">
      <selection activeCell="C17" sqref="C17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2"/>
      <c r="P2" s="32"/>
      <c r="Q2" s="32"/>
      <c r="R2" s="32"/>
    </row>
    <row r="3" spans="1:18" x14ac:dyDescent="0.25">
      <c r="A3" s="1"/>
      <c r="B3" s="607" t="s">
        <v>154</v>
      </c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</row>
    <row r="4" spans="1:18" x14ac:dyDescent="0.25">
      <c r="A4" s="1"/>
      <c r="B4" s="42"/>
      <c r="C4" s="42"/>
      <c r="D4" s="42"/>
      <c r="E4" s="42"/>
      <c r="F4" s="42"/>
      <c r="G4" s="42"/>
      <c r="H4" s="42"/>
      <c r="I4" s="101"/>
      <c r="J4" s="42"/>
      <c r="K4" s="42"/>
      <c r="L4" s="42"/>
      <c r="M4" s="42"/>
      <c r="N4" s="42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25.5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  <c r="K6" s="1"/>
      <c r="L6" s="1"/>
      <c r="M6" s="1"/>
      <c r="N6" s="1"/>
    </row>
    <row r="7" spans="1:18" x14ac:dyDescent="0.25">
      <c r="A7" s="601" t="s">
        <v>39</v>
      </c>
      <c r="B7" s="603" t="s">
        <v>149</v>
      </c>
      <c r="C7" s="601" t="s">
        <v>35</v>
      </c>
      <c r="D7" s="604" t="s">
        <v>26</v>
      </c>
      <c r="E7" s="604">
        <v>1</v>
      </c>
      <c r="F7" s="594">
        <v>4900000</v>
      </c>
      <c r="G7" s="594">
        <v>4900000</v>
      </c>
      <c r="H7" s="596" t="s">
        <v>480</v>
      </c>
      <c r="I7" s="600" t="s">
        <v>479</v>
      </c>
      <c r="J7" s="601" t="s">
        <v>35</v>
      </c>
      <c r="K7" s="1"/>
      <c r="L7" s="1"/>
      <c r="M7" s="1"/>
      <c r="N7" s="1"/>
    </row>
    <row r="8" spans="1:18" ht="51.75" customHeight="1" x14ac:dyDescent="0.25">
      <c r="A8" s="602"/>
      <c r="B8" s="599"/>
      <c r="C8" s="602"/>
      <c r="D8" s="605"/>
      <c r="E8" s="605"/>
      <c r="F8" s="595"/>
      <c r="G8" s="595"/>
      <c r="H8" s="597"/>
      <c r="I8" s="597"/>
      <c r="J8" s="602"/>
      <c r="K8" s="1"/>
      <c r="L8" s="1"/>
      <c r="M8" s="1"/>
      <c r="N8" s="1"/>
    </row>
    <row r="9" spans="1:18" ht="51.75" customHeight="1" thickBot="1" x14ac:dyDescent="0.3">
      <c r="A9" s="422" t="s">
        <v>27</v>
      </c>
      <c r="B9" s="417"/>
      <c r="C9" s="422" t="s">
        <v>302</v>
      </c>
      <c r="D9" s="604" t="s">
        <v>26</v>
      </c>
      <c r="E9" s="435">
        <v>1</v>
      </c>
      <c r="F9" s="416">
        <v>100000</v>
      </c>
      <c r="G9" s="416">
        <v>100000</v>
      </c>
      <c r="H9" s="415"/>
      <c r="I9" s="104" t="s">
        <v>230</v>
      </c>
      <c r="J9" s="422" t="s">
        <v>302</v>
      </c>
      <c r="K9" s="1"/>
      <c r="L9" s="1"/>
      <c r="M9" s="1"/>
      <c r="N9" s="1"/>
    </row>
    <row r="10" spans="1:18" ht="15.75" thickBot="1" x14ac:dyDescent="0.3">
      <c r="A10" s="19"/>
      <c r="B10" s="19"/>
      <c r="C10" s="19"/>
      <c r="D10" s="605"/>
      <c r="E10" s="17"/>
      <c r="F10" s="17"/>
      <c r="G10" s="22">
        <f>SUM(G7:G9)</f>
        <v>5000000</v>
      </c>
      <c r="H10" s="18"/>
      <c r="I10" s="98"/>
      <c r="J10" s="31"/>
      <c r="K10" s="1"/>
      <c r="L10" s="1"/>
      <c r="M10" s="1"/>
      <c r="N10" s="1"/>
    </row>
    <row r="11" spans="1:18" ht="60" customHeight="1" x14ac:dyDescent="0.25">
      <c r="A11" s="284" t="s">
        <v>351</v>
      </c>
      <c r="B11" s="285" t="s">
        <v>352</v>
      </c>
      <c r="C11" s="8" t="s">
        <v>73</v>
      </c>
      <c r="D11" s="281" t="s">
        <v>5</v>
      </c>
      <c r="E11" s="281">
        <v>6</v>
      </c>
      <c r="F11" s="279">
        <v>363720</v>
      </c>
      <c r="G11" s="279">
        <v>363720</v>
      </c>
      <c r="H11" s="280" t="s">
        <v>353</v>
      </c>
      <c r="I11" s="280" t="s">
        <v>230</v>
      </c>
      <c r="J11" s="282" t="s">
        <v>354</v>
      </c>
      <c r="K11" s="1"/>
      <c r="L11" s="1"/>
      <c r="M11" s="1"/>
      <c r="N11" s="1"/>
    </row>
    <row r="12" spans="1:18" ht="60" customHeight="1" thickBot="1" x14ac:dyDescent="0.3">
      <c r="A12" s="315" t="s">
        <v>364</v>
      </c>
      <c r="B12" s="314" t="s">
        <v>365</v>
      </c>
      <c r="C12" s="8" t="s">
        <v>73</v>
      </c>
      <c r="D12" s="317" t="s">
        <v>6</v>
      </c>
      <c r="E12" s="317">
        <v>1</v>
      </c>
      <c r="F12" s="316">
        <v>829000</v>
      </c>
      <c r="G12" s="316">
        <v>829000</v>
      </c>
      <c r="H12" s="318" t="s">
        <v>490</v>
      </c>
      <c r="I12" s="318" t="s">
        <v>230</v>
      </c>
      <c r="J12" s="314" t="s">
        <v>366</v>
      </c>
      <c r="K12" s="1"/>
      <c r="L12" s="1"/>
      <c r="M12" s="1"/>
      <c r="N12" s="1"/>
    </row>
    <row r="13" spans="1:18" ht="15.75" thickBot="1" x14ac:dyDescent="0.3">
      <c r="A13" s="19"/>
      <c r="B13" s="19"/>
      <c r="C13" s="19"/>
      <c r="D13" s="17"/>
      <c r="E13" s="17"/>
      <c r="F13" s="17"/>
      <c r="G13" s="22">
        <f>G11+G12</f>
        <v>1192720</v>
      </c>
      <c r="H13" s="18"/>
      <c r="I13" s="98"/>
      <c r="J13" s="3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12">
    <mergeCell ref="D9:D10"/>
    <mergeCell ref="A7:A8"/>
    <mergeCell ref="B7:B8"/>
    <mergeCell ref="C7:C8"/>
    <mergeCell ref="D7:D8"/>
    <mergeCell ref="B3:N3"/>
    <mergeCell ref="I7:I8"/>
    <mergeCell ref="E7:E8"/>
    <mergeCell ref="F7:F8"/>
    <mergeCell ref="G7:G8"/>
    <mergeCell ref="H7:H8"/>
    <mergeCell ref="J7:J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N33"/>
  <sheetViews>
    <sheetView topLeftCell="A16" workbookViewId="0">
      <selection activeCell="E34" sqref="E34"/>
    </sheetView>
  </sheetViews>
  <sheetFormatPr defaultRowHeight="15" x14ac:dyDescent="0.25"/>
  <cols>
    <col min="1" max="1" width="20.85546875" customWidth="1"/>
    <col min="2" max="2" width="24.85546875" customWidth="1"/>
    <col min="3" max="3" width="26.425781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9" width="13.28515625" customWidth="1"/>
    <col min="10" max="10" width="23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607" t="s">
        <v>155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5">
      <c r="A7" s="41" t="s">
        <v>47</v>
      </c>
      <c r="B7" s="41" t="s">
        <v>46</v>
      </c>
      <c r="C7" s="41" t="s">
        <v>43</v>
      </c>
      <c r="D7" s="41" t="s">
        <v>7</v>
      </c>
      <c r="E7" s="41" t="s">
        <v>0</v>
      </c>
      <c r="F7" s="41" t="s">
        <v>22</v>
      </c>
      <c r="G7" s="35" t="s">
        <v>50</v>
      </c>
      <c r="H7" s="41" t="s">
        <v>44</v>
      </c>
      <c r="I7" s="41" t="s">
        <v>171</v>
      </c>
      <c r="J7" s="41" t="s">
        <v>45</v>
      </c>
      <c r="K7" s="1"/>
      <c r="L7" s="1"/>
      <c r="M7" s="1"/>
      <c r="N7" s="1"/>
    </row>
    <row r="8" spans="1:14" ht="15" customHeight="1" x14ac:dyDescent="0.25">
      <c r="A8" s="601" t="s">
        <v>61</v>
      </c>
      <c r="B8" s="603" t="s">
        <v>149</v>
      </c>
      <c r="C8" s="601" t="s">
        <v>34</v>
      </c>
      <c r="D8" s="604" t="s">
        <v>26</v>
      </c>
      <c r="E8" s="604">
        <v>1</v>
      </c>
      <c r="F8" s="594">
        <v>1064400</v>
      </c>
      <c r="G8" s="639">
        <v>1064400</v>
      </c>
      <c r="H8" s="641" t="s">
        <v>107</v>
      </c>
      <c r="I8" s="600"/>
      <c r="J8" s="601" t="s">
        <v>34</v>
      </c>
      <c r="K8" s="1"/>
      <c r="L8" s="1"/>
      <c r="M8" s="1"/>
      <c r="N8" s="1"/>
    </row>
    <row r="9" spans="1:14" ht="53.25" customHeight="1" x14ac:dyDescent="0.25">
      <c r="A9" s="602"/>
      <c r="B9" s="599"/>
      <c r="C9" s="602"/>
      <c r="D9" s="605"/>
      <c r="E9" s="605"/>
      <c r="F9" s="595"/>
      <c r="G9" s="640"/>
      <c r="H9" s="642"/>
      <c r="I9" s="597"/>
      <c r="J9" s="602"/>
      <c r="K9" s="1"/>
      <c r="L9" s="1"/>
      <c r="M9" s="1"/>
      <c r="N9" s="1"/>
    </row>
    <row r="10" spans="1:14" ht="49.5" customHeight="1" x14ac:dyDescent="0.25">
      <c r="A10" s="26" t="s">
        <v>40</v>
      </c>
      <c r="B10" s="46" t="s">
        <v>149</v>
      </c>
      <c r="C10" s="27" t="s">
        <v>41</v>
      </c>
      <c r="D10" s="11" t="s">
        <v>26</v>
      </c>
      <c r="E10" s="11">
        <v>1</v>
      </c>
      <c r="F10" s="63">
        <v>20320.16</v>
      </c>
      <c r="G10" s="63">
        <v>20320.16</v>
      </c>
      <c r="H10" s="267" t="s">
        <v>106</v>
      </c>
      <c r="I10" s="103" t="s">
        <v>230</v>
      </c>
      <c r="J10" s="27" t="s">
        <v>41</v>
      </c>
      <c r="K10" s="1"/>
      <c r="L10" s="1"/>
      <c r="M10" s="1"/>
      <c r="N10" s="1"/>
    </row>
    <row r="11" spans="1:14" ht="28.5" customHeight="1" x14ac:dyDescent="0.25">
      <c r="A11" s="290" t="s">
        <v>40</v>
      </c>
      <c r="B11" s="288" t="s">
        <v>292</v>
      </c>
      <c r="C11" s="27" t="s">
        <v>41</v>
      </c>
      <c r="D11" s="291" t="s">
        <v>26</v>
      </c>
      <c r="E11" s="291">
        <v>1</v>
      </c>
      <c r="F11" s="63">
        <v>66959.199999999997</v>
      </c>
      <c r="G11" s="63">
        <v>66959.199999999997</v>
      </c>
      <c r="H11" s="267" t="s">
        <v>105</v>
      </c>
      <c r="I11" s="289"/>
      <c r="J11" s="27" t="s">
        <v>41</v>
      </c>
      <c r="K11" s="1"/>
      <c r="L11" s="1"/>
      <c r="M11" s="1"/>
      <c r="N11" s="1"/>
    </row>
    <row r="12" spans="1:14" ht="28.5" customHeight="1" x14ac:dyDescent="0.25">
      <c r="A12" s="290" t="s">
        <v>27</v>
      </c>
      <c r="B12" s="288"/>
      <c r="C12" s="27" t="s">
        <v>370</v>
      </c>
      <c r="D12" s="291" t="s">
        <v>26</v>
      </c>
      <c r="E12" s="291">
        <v>1</v>
      </c>
      <c r="F12" s="63">
        <v>503500</v>
      </c>
      <c r="G12" s="63">
        <v>503500</v>
      </c>
      <c r="H12" s="267"/>
      <c r="I12" s="289" t="s">
        <v>230</v>
      </c>
      <c r="J12" s="27" t="s">
        <v>370</v>
      </c>
      <c r="K12" s="1"/>
      <c r="L12" s="1"/>
      <c r="M12" s="1"/>
      <c r="N12" s="1"/>
    </row>
    <row r="13" spans="1:14" ht="28.5" customHeight="1" x14ac:dyDescent="0.25">
      <c r="A13" s="484" t="s">
        <v>27</v>
      </c>
      <c r="B13" s="485"/>
      <c r="C13" s="406" t="s">
        <v>302</v>
      </c>
      <c r="D13" s="419" t="s">
        <v>26</v>
      </c>
      <c r="E13" s="419">
        <v>1</v>
      </c>
      <c r="F13" s="63">
        <v>104000</v>
      </c>
      <c r="G13" s="63">
        <v>104000</v>
      </c>
      <c r="H13" s="267"/>
      <c r="I13" s="421" t="s">
        <v>230</v>
      </c>
      <c r="J13" s="27" t="s">
        <v>302</v>
      </c>
      <c r="K13" s="1"/>
      <c r="L13" s="1"/>
      <c r="M13" s="1"/>
      <c r="N13" s="1"/>
    </row>
    <row r="14" spans="1:14" ht="28.5" customHeight="1" x14ac:dyDescent="0.25">
      <c r="A14" s="484" t="s">
        <v>27</v>
      </c>
      <c r="B14" s="485"/>
      <c r="C14" s="406"/>
      <c r="D14" s="486" t="s">
        <v>26</v>
      </c>
      <c r="E14" s="486">
        <v>1</v>
      </c>
      <c r="F14" s="63">
        <v>439200</v>
      </c>
      <c r="G14" s="63">
        <v>439200</v>
      </c>
      <c r="H14" s="267"/>
      <c r="I14" s="488" t="s">
        <v>230</v>
      </c>
      <c r="J14" s="27"/>
      <c r="K14" s="1"/>
      <c r="L14" s="1"/>
      <c r="M14" s="1"/>
      <c r="N14" s="1"/>
    </row>
    <row r="15" spans="1:14" ht="28.5" customHeight="1" x14ac:dyDescent="0.25">
      <c r="A15" s="446" t="s">
        <v>482</v>
      </c>
      <c r="B15" s="448" t="s">
        <v>470</v>
      </c>
      <c r="C15" s="9" t="s">
        <v>185</v>
      </c>
      <c r="D15" s="419" t="s">
        <v>26</v>
      </c>
      <c r="E15" s="419">
        <v>1</v>
      </c>
      <c r="F15" s="63">
        <v>291200</v>
      </c>
      <c r="G15" s="63">
        <v>291200</v>
      </c>
      <c r="H15" s="447">
        <v>2025</v>
      </c>
      <c r="I15" s="550" t="s">
        <v>230</v>
      </c>
      <c r="J15" s="430" t="s">
        <v>483</v>
      </c>
      <c r="K15" s="1"/>
      <c r="L15" s="1"/>
      <c r="M15" s="1"/>
      <c r="N15" s="1"/>
    </row>
    <row r="16" spans="1:14" ht="20.25" customHeight="1" x14ac:dyDescent="0.25">
      <c r="A16" s="108" t="s">
        <v>1</v>
      </c>
      <c r="B16" s="108"/>
      <c r="C16" s="108"/>
      <c r="D16" s="263"/>
      <c r="E16" s="263"/>
      <c r="F16" s="263"/>
      <c r="G16" s="304">
        <f>SUM(G8:G15)</f>
        <v>2489579.36</v>
      </c>
      <c r="H16" s="243"/>
      <c r="I16" s="241"/>
      <c r="J16" s="222"/>
      <c r="K16" s="1"/>
      <c r="L16" s="1"/>
      <c r="M16" s="1"/>
      <c r="N16" s="1"/>
    </row>
    <row r="17" spans="1:14" ht="51.75" x14ac:dyDescent="0.25">
      <c r="A17" s="125" t="s">
        <v>194</v>
      </c>
      <c r="B17" s="122" t="s">
        <v>189</v>
      </c>
      <c r="C17" s="8" t="s">
        <v>53</v>
      </c>
      <c r="D17" s="122" t="s">
        <v>6</v>
      </c>
      <c r="E17" s="255">
        <v>5</v>
      </c>
      <c r="F17" s="10">
        <v>115000</v>
      </c>
      <c r="G17" s="10">
        <f>E17*F17</f>
        <v>575000</v>
      </c>
      <c r="H17" s="122" t="s">
        <v>196</v>
      </c>
      <c r="I17" s="255" t="s">
        <v>230</v>
      </c>
      <c r="J17" s="8" t="s">
        <v>195</v>
      </c>
      <c r="K17" s="1"/>
      <c r="L17" s="1"/>
      <c r="M17" s="1"/>
      <c r="N17" s="1"/>
    </row>
    <row r="18" spans="1:14" ht="25.5" customHeight="1" x14ac:dyDescent="0.25">
      <c r="A18" s="601" t="s">
        <v>208</v>
      </c>
      <c r="B18" s="608" t="s">
        <v>189</v>
      </c>
      <c r="C18" s="608" t="s">
        <v>73</v>
      </c>
      <c r="D18" s="147" t="s">
        <v>216</v>
      </c>
      <c r="E18" s="255">
        <v>35</v>
      </c>
      <c r="F18" s="148">
        <v>8425</v>
      </c>
      <c r="G18" s="148">
        <f>E18*F18</f>
        <v>294875</v>
      </c>
      <c r="H18" s="608" t="s">
        <v>209</v>
      </c>
      <c r="I18" s="608" t="s">
        <v>230</v>
      </c>
      <c r="J18" s="8" t="s">
        <v>210</v>
      </c>
      <c r="K18" s="1"/>
      <c r="L18" s="1"/>
      <c r="M18" s="1"/>
      <c r="N18" s="1"/>
    </row>
    <row r="19" spans="1:14" x14ac:dyDescent="0.25">
      <c r="A19" s="615"/>
      <c r="B19" s="604"/>
      <c r="C19" s="604"/>
      <c r="D19" s="147" t="s">
        <v>216</v>
      </c>
      <c r="E19" s="205">
        <v>10</v>
      </c>
      <c r="F19" s="149">
        <v>7300</v>
      </c>
      <c r="G19" s="148">
        <f t="shared" ref="G19:G25" si="0">E19*F19</f>
        <v>73000</v>
      </c>
      <c r="H19" s="604"/>
      <c r="I19" s="604"/>
      <c r="J19" s="2" t="s">
        <v>211</v>
      </c>
      <c r="K19" s="1"/>
      <c r="L19" s="1"/>
      <c r="M19" s="1"/>
      <c r="N19" s="1"/>
    </row>
    <row r="20" spans="1:14" x14ac:dyDescent="0.25">
      <c r="A20" s="615"/>
      <c r="B20" s="604"/>
      <c r="C20" s="604"/>
      <c r="D20" s="147" t="s">
        <v>216</v>
      </c>
      <c r="E20" s="205">
        <v>12</v>
      </c>
      <c r="F20" s="149">
        <v>6300</v>
      </c>
      <c r="G20" s="148">
        <f t="shared" si="0"/>
        <v>75600</v>
      </c>
      <c r="H20" s="604"/>
      <c r="I20" s="604"/>
      <c r="J20" s="2" t="s">
        <v>212</v>
      </c>
      <c r="K20" s="1"/>
      <c r="L20" s="1"/>
      <c r="M20" s="1"/>
      <c r="N20" s="1"/>
    </row>
    <row r="21" spans="1:14" x14ac:dyDescent="0.25">
      <c r="A21" s="615"/>
      <c r="B21" s="604"/>
      <c r="C21" s="604"/>
      <c r="D21" s="147" t="s">
        <v>216</v>
      </c>
      <c r="E21" s="205">
        <v>8</v>
      </c>
      <c r="F21" s="149">
        <v>2700</v>
      </c>
      <c r="G21" s="148">
        <f t="shared" si="0"/>
        <v>21600</v>
      </c>
      <c r="H21" s="604"/>
      <c r="I21" s="604"/>
      <c r="J21" s="2" t="s">
        <v>213</v>
      </c>
      <c r="K21" s="1"/>
      <c r="L21" s="1"/>
      <c r="M21" s="1"/>
      <c r="N21" s="1"/>
    </row>
    <row r="22" spans="1:14" x14ac:dyDescent="0.25">
      <c r="A22" s="615"/>
      <c r="B22" s="604"/>
      <c r="C22" s="605"/>
      <c r="D22" s="147" t="s">
        <v>216</v>
      </c>
      <c r="E22" s="205">
        <v>18</v>
      </c>
      <c r="F22" s="149">
        <v>4075</v>
      </c>
      <c r="G22" s="148">
        <f t="shared" si="0"/>
        <v>73350</v>
      </c>
      <c r="H22" s="604"/>
      <c r="I22" s="604"/>
      <c r="J22" s="2" t="s">
        <v>214</v>
      </c>
      <c r="K22" s="1"/>
      <c r="L22" s="1"/>
      <c r="M22" s="1"/>
      <c r="N22" s="1"/>
    </row>
    <row r="23" spans="1:14" x14ac:dyDescent="0.25">
      <c r="A23" s="615"/>
      <c r="B23" s="604"/>
      <c r="C23" s="3"/>
      <c r="D23" s="253" t="s">
        <v>216</v>
      </c>
      <c r="E23" s="266">
        <v>1</v>
      </c>
      <c r="F23" s="261">
        <v>675</v>
      </c>
      <c r="G23" s="262">
        <f t="shared" si="0"/>
        <v>675</v>
      </c>
      <c r="H23" s="604"/>
      <c r="I23" s="605"/>
      <c r="J23" s="3" t="s">
        <v>215</v>
      </c>
      <c r="K23" s="1"/>
      <c r="L23" s="1"/>
      <c r="M23" s="1"/>
      <c r="N23" s="1"/>
    </row>
    <row r="24" spans="1:14" ht="25.5" x14ac:dyDescent="0.25">
      <c r="A24" s="254" t="s">
        <v>335</v>
      </c>
      <c r="B24" s="255" t="s">
        <v>333</v>
      </c>
      <c r="C24" s="8" t="s">
        <v>73</v>
      </c>
      <c r="D24" s="255" t="s">
        <v>6</v>
      </c>
      <c r="E24" s="255">
        <v>22</v>
      </c>
      <c r="F24" s="148">
        <v>9900</v>
      </c>
      <c r="G24" s="148">
        <f t="shared" si="0"/>
        <v>217800</v>
      </c>
      <c r="H24" s="255">
        <v>217800</v>
      </c>
      <c r="I24" s="8" t="s">
        <v>230</v>
      </c>
      <c r="J24" s="8" t="s">
        <v>334</v>
      </c>
      <c r="K24" s="1"/>
      <c r="L24" s="1"/>
      <c r="M24" s="1"/>
      <c r="N24" s="1"/>
    </row>
    <row r="25" spans="1:14" ht="25.5" x14ac:dyDescent="0.25">
      <c r="A25" s="254" t="s">
        <v>332</v>
      </c>
      <c r="B25" s="255" t="s">
        <v>333</v>
      </c>
      <c r="C25" s="8" t="s">
        <v>73</v>
      </c>
      <c r="D25" s="255" t="s">
        <v>6</v>
      </c>
      <c r="E25" s="255">
        <v>45</v>
      </c>
      <c r="F25" s="148">
        <v>3520</v>
      </c>
      <c r="G25" s="148">
        <f t="shared" si="0"/>
        <v>158400</v>
      </c>
      <c r="H25" s="255">
        <v>158400</v>
      </c>
      <c r="I25" s="8" t="s">
        <v>230</v>
      </c>
      <c r="J25" s="8" t="s">
        <v>336</v>
      </c>
      <c r="K25" s="1"/>
      <c r="L25" s="1"/>
      <c r="M25" s="1"/>
      <c r="N25" s="1"/>
    </row>
    <row r="26" spans="1:14" ht="24" x14ac:dyDescent="0.25">
      <c r="A26" s="265" t="s">
        <v>337</v>
      </c>
      <c r="B26" s="255" t="s">
        <v>333</v>
      </c>
      <c r="C26" s="8" t="s">
        <v>73</v>
      </c>
      <c r="D26" s="255" t="s">
        <v>6</v>
      </c>
      <c r="E26" s="255">
        <v>20</v>
      </c>
      <c r="F26" s="148">
        <f>G26/E26</f>
        <v>14085</v>
      </c>
      <c r="G26" s="148">
        <v>281700</v>
      </c>
      <c r="H26" s="255">
        <v>281700</v>
      </c>
      <c r="I26" s="2" t="s">
        <v>230</v>
      </c>
      <c r="J26" s="2" t="s">
        <v>338</v>
      </c>
      <c r="K26" s="1"/>
      <c r="L26" s="1"/>
      <c r="M26" s="1"/>
      <c r="N26" s="1"/>
    </row>
    <row r="27" spans="1:14" ht="24" x14ac:dyDescent="0.25">
      <c r="A27" s="265" t="s">
        <v>644</v>
      </c>
      <c r="B27" s="255" t="s">
        <v>645</v>
      </c>
      <c r="C27" s="8" t="s">
        <v>73</v>
      </c>
      <c r="D27" s="586" t="s">
        <v>6</v>
      </c>
      <c r="E27" s="205">
        <v>1</v>
      </c>
      <c r="F27" s="149">
        <v>431865</v>
      </c>
      <c r="G27" s="149">
        <v>431865</v>
      </c>
      <c r="H27" s="255"/>
      <c r="I27" s="2"/>
      <c r="J27" s="2"/>
      <c r="K27" s="1"/>
      <c r="L27" s="1"/>
      <c r="M27" s="1"/>
      <c r="N27" s="1"/>
    </row>
    <row r="28" spans="1:14" x14ac:dyDescent="0.25">
      <c r="A28" s="254"/>
      <c r="B28" s="255"/>
      <c r="C28" s="2"/>
      <c r="D28" s="255"/>
      <c r="E28" s="2"/>
      <c r="F28" s="149"/>
      <c r="G28" s="148"/>
      <c r="H28" s="255"/>
      <c r="I28" s="2"/>
      <c r="J28" s="2"/>
      <c r="K28" s="1"/>
      <c r="L28" s="1"/>
      <c r="M28" s="1"/>
      <c r="N28" s="1"/>
    </row>
    <row r="29" spans="1:14" x14ac:dyDescent="0.25">
      <c r="A29" s="108" t="s">
        <v>1</v>
      </c>
      <c r="B29" s="108"/>
      <c r="C29" s="108"/>
      <c r="D29" s="263"/>
      <c r="E29" s="263"/>
      <c r="F29" s="263"/>
      <c r="G29" s="264">
        <f>SUM(G17:G28)</f>
        <v>2203865</v>
      </c>
      <c r="H29" s="243"/>
      <c r="I29" s="241"/>
      <c r="J29" s="222"/>
    </row>
    <row r="30" spans="1:14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</row>
    <row r="31" spans="1:14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</row>
    <row r="32" spans="1:14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</row>
    <row r="33" spans="1:10" x14ac:dyDescent="0.25">
      <c r="A33" s="110"/>
      <c r="B33" s="110"/>
      <c r="C33" s="110"/>
      <c r="D33" s="110"/>
      <c r="E33" s="110"/>
      <c r="F33" s="110"/>
      <c r="G33" s="110"/>
      <c r="H33" s="110"/>
      <c r="I33" s="110"/>
      <c r="J33" s="110"/>
    </row>
  </sheetData>
  <mergeCells count="16">
    <mergeCell ref="I18:I23"/>
    <mergeCell ref="J8:J9"/>
    <mergeCell ref="B4:N4"/>
    <mergeCell ref="I8:I9"/>
    <mergeCell ref="A8:A9"/>
    <mergeCell ref="B8:B9"/>
    <mergeCell ref="C8:C9"/>
    <mergeCell ref="D8:D9"/>
    <mergeCell ref="E8:E9"/>
    <mergeCell ref="A18:A23"/>
    <mergeCell ref="B18:B23"/>
    <mergeCell ref="C18:C22"/>
    <mergeCell ref="H18:H23"/>
    <mergeCell ref="F8:F9"/>
    <mergeCell ref="G8:G9"/>
    <mergeCell ref="H8:H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3"/>
  <sheetViews>
    <sheetView workbookViewId="0">
      <selection activeCell="D18" sqref="D18"/>
    </sheetView>
  </sheetViews>
  <sheetFormatPr defaultRowHeight="15" x14ac:dyDescent="0.25"/>
  <cols>
    <col min="1" max="1" width="21.42578125" customWidth="1"/>
    <col min="2" max="2" width="24.85546875" customWidth="1"/>
    <col min="3" max="3" width="22.42578125" customWidth="1"/>
    <col min="4" max="4" width="11.28515625" customWidth="1"/>
    <col min="5" max="5" width="13" customWidth="1"/>
    <col min="6" max="6" width="14.5703125" customWidth="1"/>
    <col min="7" max="7" width="12.85546875" customWidth="1"/>
    <col min="8" max="9" width="14.42578125" customWidth="1"/>
    <col min="10" max="10" width="19" customWidth="1"/>
    <col min="11" max="11" width="2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643" t="s">
        <v>156</v>
      </c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1"/>
      <c r="Q2" s="1"/>
    </row>
    <row r="3" spans="1:17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1"/>
      <c r="M3" s="1"/>
      <c r="N3" s="1"/>
      <c r="O3" s="1"/>
      <c r="P3" s="1"/>
      <c r="Q3" s="1"/>
    </row>
    <row r="5" spans="1:17" ht="25.5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171</v>
      </c>
      <c r="J5" s="41" t="s">
        <v>45</v>
      </c>
    </row>
    <row r="6" spans="1:17" ht="75" x14ac:dyDescent="0.25">
      <c r="A6" s="113" t="s">
        <v>183</v>
      </c>
      <c r="B6" s="116" t="s">
        <v>184</v>
      </c>
      <c r="C6" s="112" t="s">
        <v>185</v>
      </c>
      <c r="D6" s="118" t="s">
        <v>42</v>
      </c>
      <c r="E6" s="118">
        <v>1</v>
      </c>
      <c r="F6" s="117">
        <v>920000</v>
      </c>
      <c r="G6" s="117">
        <v>920000</v>
      </c>
      <c r="H6" s="118" t="s">
        <v>186</v>
      </c>
      <c r="I6" s="118" t="s">
        <v>230</v>
      </c>
      <c r="J6" s="112" t="s">
        <v>187</v>
      </c>
    </row>
    <row r="7" spans="1:17" x14ac:dyDescent="0.25">
      <c r="A7" s="113" t="s">
        <v>27</v>
      </c>
      <c r="B7" s="116"/>
      <c r="C7" s="112" t="s">
        <v>302</v>
      </c>
      <c r="D7" s="118" t="s">
        <v>42</v>
      </c>
      <c r="E7" s="118">
        <v>1</v>
      </c>
      <c r="F7" s="117">
        <v>80000</v>
      </c>
      <c r="G7" s="117">
        <v>80000</v>
      </c>
      <c r="H7" s="118"/>
      <c r="I7" s="118" t="s">
        <v>230</v>
      </c>
      <c r="J7" s="112" t="s">
        <v>302</v>
      </c>
    </row>
    <row r="8" spans="1:17" ht="36.75" customHeight="1" x14ac:dyDescent="0.25">
      <c r="A8" s="644" t="s">
        <v>172</v>
      </c>
      <c r="B8" s="646" t="s">
        <v>365</v>
      </c>
      <c r="C8" s="112" t="s">
        <v>302</v>
      </c>
      <c r="D8" s="118" t="s">
        <v>42</v>
      </c>
      <c r="E8" s="118">
        <v>1</v>
      </c>
      <c r="F8" s="117">
        <v>833199</v>
      </c>
      <c r="G8" s="117">
        <v>833199</v>
      </c>
      <c r="H8" s="118"/>
      <c r="I8" s="118" t="s">
        <v>230</v>
      </c>
      <c r="J8" s="112" t="s">
        <v>302</v>
      </c>
    </row>
    <row r="9" spans="1:17" ht="21" customHeight="1" x14ac:dyDescent="0.25">
      <c r="A9" s="645"/>
      <c r="B9" s="647"/>
      <c r="C9" s="236"/>
      <c r="D9" s="237"/>
      <c r="E9" s="237"/>
      <c r="F9" s="238"/>
      <c r="G9" s="238"/>
      <c r="H9" s="237"/>
      <c r="I9" s="239"/>
      <c r="J9" s="240" t="s">
        <v>368</v>
      </c>
    </row>
    <row r="10" spans="1:17" ht="15.75" thickBot="1" x14ac:dyDescent="0.3">
      <c r="A10" s="161"/>
      <c r="B10" s="161"/>
      <c r="C10" s="161"/>
      <c r="D10" s="302"/>
      <c r="E10" s="297"/>
      <c r="F10" s="297"/>
      <c r="G10" s="298">
        <f>SUM(G6:G9)</f>
        <v>1833199</v>
      </c>
      <c r="H10" s="299"/>
      <c r="I10" s="300"/>
      <c r="J10" s="301"/>
    </row>
    <row r="11" spans="1:17" ht="45" x14ac:dyDescent="0.25">
      <c r="A11" s="278" t="s">
        <v>347</v>
      </c>
      <c r="B11" s="116" t="s">
        <v>348</v>
      </c>
      <c r="C11" s="112" t="s">
        <v>349</v>
      </c>
      <c r="D11" s="118" t="s">
        <v>42</v>
      </c>
      <c r="E11" s="118">
        <v>1</v>
      </c>
      <c r="F11" s="117">
        <v>909705</v>
      </c>
      <c r="G11" s="117">
        <f>F11</f>
        <v>909705</v>
      </c>
      <c r="H11" s="118" t="s">
        <v>350</v>
      </c>
      <c r="I11" s="118" t="s">
        <v>230</v>
      </c>
      <c r="J11" s="112" t="s">
        <v>349</v>
      </c>
    </row>
    <row r="12" spans="1:17" ht="15.75" thickBot="1" x14ac:dyDescent="0.3">
      <c r="A12" s="277"/>
      <c r="B12" s="235"/>
      <c r="C12" s="236"/>
      <c r="D12" s="235"/>
      <c r="E12" s="237"/>
      <c r="F12" s="238"/>
      <c r="G12" s="238"/>
      <c r="H12" s="237"/>
      <c r="I12" s="239"/>
      <c r="J12" s="240"/>
    </row>
    <row r="13" spans="1:17" ht="15.75" thickBot="1" x14ac:dyDescent="0.3">
      <c r="A13" s="19"/>
      <c r="B13" s="19"/>
      <c r="C13" s="19"/>
      <c r="D13" s="17"/>
      <c r="E13" s="17"/>
      <c r="F13" s="17"/>
      <c r="G13" s="22">
        <f>SUM(G11:G12)</f>
        <v>909705</v>
      </c>
      <c r="H13" s="18"/>
      <c r="I13" s="98"/>
      <c r="J13" s="31"/>
    </row>
  </sheetData>
  <mergeCells count="3">
    <mergeCell ref="B2:O2"/>
    <mergeCell ref="A8:A9"/>
    <mergeCell ref="B8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0"/>
  <sheetViews>
    <sheetView workbookViewId="0">
      <selection activeCell="K20" sqref="K20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"/>
      <c r="B2" s="614" t="s">
        <v>157</v>
      </c>
      <c r="C2" s="614"/>
      <c r="D2" s="614"/>
      <c r="E2" s="614"/>
      <c r="F2" s="614"/>
      <c r="G2" s="614"/>
      <c r="H2" s="1"/>
      <c r="I2" s="1"/>
      <c r="J2" s="4"/>
      <c r="K2" s="15"/>
      <c r="L2" s="14"/>
      <c r="M2" s="14"/>
      <c r="N2" s="14"/>
      <c r="O2" s="14"/>
      <c r="P2" s="14"/>
      <c r="Q2" s="14"/>
    </row>
    <row r="3" spans="1:17" x14ac:dyDescent="0.25">
      <c r="A3" s="1"/>
      <c r="B3" s="4"/>
      <c r="C3" s="1"/>
      <c r="D3" s="1"/>
      <c r="E3" s="1"/>
      <c r="F3" s="1"/>
      <c r="G3" s="1"/>
      <c r="H3" s="30"/>
      <c r="I3" s="30"/>
      <c r="J3" s="4"/>
      <c r="K3" s="15"/>
      <c r="L3" s="14"/>
      <c r="M3" s="14"/>
      <c r="N3" s="14"/>
      <c r="O3" s="14"/>
      <c r="P3" s="14"/>
      <c r="Q3" s="14"/>
    </row>
    <row r="4" spans="1:17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7" ht="25.5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171</v>
      </c>
      <c r="J5" s="41" t="s">
        <v>45</v>
      </c>
    </row>
    <row r="6" spans="1:17" ht="15" customHeight="1" x14ac:dyDescent="0.25">
      <c r="A6" s="601" t="s">
        <v>64</v>
      </c>
      <c r="B6" s="603" t="s">
        <v>149</v>
      </c>
      <c r="C6" s="601" t="s">
        <v>65</v>
      </c>
      <c r="D6" s="604" t="s">
        <v>26</v>
      </c>
      <c r="E6" s="604">
        <v>1</v>
      </c>
      <c r="F6" s="594">
        <v>256797</v>
      </c>
      <c r="G6" s="594">
        <v>304186.5</v>
      </c>
      <c r="H6" s="596" t="s">
        <v>55</v>
      </c>
      <c r="I6" s="99"/>
      <c r="J6" s="601" t="s">
        <v>65</v>
      </c>
    </row>
    <row r="7" spans="1:17" ht="56.25" customHeight="1" x14ac:dyDescent="0.25">
      <c r="A7" s="602"/>
      <c r="B7" s="599"/>
      <c r="C7" s="602"/>
      <c r="D7" s="605"/>
      <c r="E7" s="605"/>
      <c r="F7" s="595"/>
      <c r="G7" s="595"/>
      <c r="H7" s="597"/>
      <c r="I7" s="100" t="s">
        <v>230</v>
      </c>
      <c r="J7" s="602"/>
    </row>
    <row r="8" spans="1:17" x14ac:dyDescent="0.25">
      <c r="A8" s="271" t="s">
        <v>8</v>
      </c>
      <c r="B8" s="271" t="s">
        <v>333</v>
      </c>
      <c r="C8" s="27" t="s">
        <v>4</v>
      </c>
      <c r="D8" s="272" t="s">
        <v>42</v>
      </c>
      <c r="E8" s="272">
        <v>1</v>
      </c>
      <c r="F8" s="310">
        <v>16450.560000000001</v>
      </c>
      <c r="G8" s="310">
        <v>16450.560000000001</v>
      </c>
      <c r="H8" s="273" t="s">
        <v>105</v>
      </c>
      <c r="I8" s="273"/>
      <c r="J8" s="27" t="s">
        <v>4</v>
      </c>
    </row>
    <row r="9" spans="1:17" x14ac:dyDescent="0.25">
      <c r="A9" s="351" t="s">
        <v>8</v>
      </c>
      <c r="B9" s="442" t="s">
        <v>333</v>
      </c>
      <c r="C9" s="27" t="s">
        <v>4</v>
      </c>
      <c r="D9" s="354" t="s">
        <v>42</v>
      </c>
      <c r="E9" s="354">
        <v>2</v>
      </c>
      <c r="F9" s="310">
        <v>33453.919999999998</v>
      </c>
      <c r="G9" s="310">
        <v>33453.919999999998</v>
      </c>
      <c r="H9" s="348" t="s">
        <v>55</v>
      </c>
      <c r="I9" s="441"/>
      <c r="J9" s="27" t="s">
        <v>4</v>
      </c>
    </row>
    <row r="10" spans="1:17" x14ac:dyDescent="0.25">
      <c r="A10" s="442" t="s">
        <v>8</v>
      </c>
      <c r="B10" s="442" t="s">
        <v>333</v>
      </c>
      <c r="C10" s="27" t="s">
        <v>4</v>
      </c>
      <c r="D10" s="567" t="s">
        <v>42</v>
      </c>
      <c r="E10" s="439">
        <v>1</v>
      </c>
      <c r="F10" s="310">
        <v>34841.120000000003</v>
      </c>
      <c r="G10" s="310">
        <v>34841.120000000003</v>
      </c>
      <c r="H10" s="436" t="s">
        <v>55</v>
      </c>
      <c r="I10" s="441"/>
      <c r="J10" s="27" t="s">
        <v>4</v>
      </c>
    </row>
    <row r="11" spans="1:17" ht="25.5" x14ac:dyDescent="0.25">
      <c r="A11" s="446" t="s">
        <v>487</v>
      </c>
      <c r="B11" s="566" t="s">
        <v>470</v>
      </c>
      <c r="C11" s="27" t="s">
        <v>293</v>
      </c>
      <c r="D11" s="567" t="s">
        <v>42</v>
      </c>
      <c r="E11" s="567">
        <v>1</v>
      </c>
      <c r="F11" s="310">
        <v>140560</v>
      </c>
      <c r="G11" s="310">
        <v>140560</v>
      </c>
      <c r="H11" s="415" t="s">
        <v>55</v>
      </c>
      <c r="I11" s="441"/>
      <c r="J11" s="27" t="s">
        <v>483</v>
      </c>
    </row>
    <row r="12" spans="1:17" ht="26.25" thickBot="1" x14ac:dyDescent="0.3">
      <c r="A12" s="581" t="s">
        <v>627</v>
      </c>
      <c r="B12" s="566"/>
      <c r="C12" s="27" t="s">
        <v>293</v>
      </c>
      <c r="D12" s="567" t="s">
        <v>42</v>
      </c>
      <c r="E12" s="564">
        <v>1</v>
      </c>
      <c r="F12" s="582">
        <v>895000</v>
      </c>
      <c r="G12" s="582">
        <v>895000</v>
      </c>
      <c r="H12" s="562" t="s">
        <v>55</v>
      </c>
      <c r="I12" s="104"/>
      <c r="J12" s="408" t="s">
        <v>302</v>
      </c>
    </row>
    <row r="13" spans="1:17" ht="15.75" thickBot="1" x14ac:dyDescent="0.3">
      <c r="A13" s="19"/>
      <c r="B13" s="161"/>
      <c r="C13" s="161"/>
      <c r="D13" s="297"/>
      <c r="E13" s="17"/>
      <c r="F13" s="297"/>
      <c r="G13" s="298">
        <f>SUM(G6:G12)</f>
        <v>1424492.1</v>
      </c>
      <c r="H13" s="18"/>
      <c r="I13" s="300"/>
      <c r="J13" s="301"/>
    </row>
    <row r="14" spans="1:17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7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7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</row>
    <row r="18" spans="1:10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0">
    <mergeCell ref="B2:G2"/>
    <mergeCell ref="J6:J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8"/>
  <sheetViews>
    <sheetView workbookViewId="0">
      <selection activeCell="C15" sqref="C15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614" t="s">
        <v>158</v>
      </c>
      <c r="C3" s="614"/>
      <c r="D3" s="614"/>
      <c r="E3" s="614"/>
      <c r="F3" s="614"/>
      <c r="G3" s="614"/>
      <c r="H3" s="1"/>
      <c r="I3" s="1"/>
      <c r="J3" s="1"/>
    </row>
    <row r="4" spans="1:10" x14ac:dyDescent="0.25">
      <c r="A4" s="1"/>
      <c r="B4" s="23"/>
      <c r="C4" s="23"/>
      <c r="D4" s="23"/>
      <c r="E4" s="23"/>
      <c r="F4" s="23"/>
      <c r="G4" s="23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</row>
    <row r="7" spans="1:10" x14ac:dyDescent="0.25">
      <c r="A7" s="601" t="s">
        <v>66</v>
      </c>
      <c r="B7" s="603" t="s">
        <v>149</v>
      </c>
      <c r="C7" s="601" t="s">
        <v>28</v>
      </c>
      <c r="D7" s="604" t="s">
        <v>26</v>
      </c>
      <c r="E7" s="604">
        <v>1</v>
      </c>
      <c r="F7" s="594">
        <v>7670000</v>
      </c>
      <c r="G7" s="594">
        <v>7670000</v>
      </c>
      <c r="H7" s="596" t="s">
        <v>494</v>
      </c>
      <c r="I7" s="600" t="s">
        <v>230</v>
      </c>
      <c r="J7" s="601" t="s">
        <v>28</v>
      </c>
    </row>
    <row r="8" spans="1:10" ht="82.5" customHeight="1" x14ac:dyDescent="0.25">
      <c r="A8" s="602"/>
      <c r="B8" s="599"/>
      <c r="C8" s="602"/>
      <c r="D8" s="605"/>
      <c r="E8" s="605"/>
      <c r="F8" s="595"/>
      <c r="G8" s="595"/>
      <c r="H8" s="597"/>
      <c r="I8" s="597"/>
      <c r="J8" s="602"/>
    </row>
    <row r="9" spans="1:10" ht="15.75" thickBot="1" x14ac:dyDescent="0.3">
      <c r="A9" s="46" t="s">
        <v>27</v>
      </c>
      <c r="B9" s="401" t="s">
        <v>302</v>
      </c>
      <c r="C9" s="27"/>
      <c r="D9" s="11" t="s">
        <v>26</v>
      </c>
      <c r="E9" s="11">
        <v>1</v>
      </c>
      <c r="F9" s="63">
        <v>96000</v>
      </c>
      <c r="G9" s="63">
        <v>96000</v>
      </c>
      <c r="H9" s="47"/>
      <c r="I9" s="103" t="s">
        <v>230</v>
      </c>
      <c r="J9" s="401" t="s">
        <v>302</v>
      </c>
    </row>
    <row r="10" spans="1:10" x14ac:dyDescent="0.25">
      <c r="A10" s="81"/>
      <c r="B10" s="81"/>
      <c r="C10" s="81"/>
      <c r="D10" s="82"/>
      <c r="E10" s="82"/>
      <c r="F10" s="82"/>
      <c r="G10" s="83">
        <f>SUM(G7:G9)</f>
        <v>7766000</v>
      </c>
      <c r="H10" s="84"/>
      <c r="I10" s="105"/>
      <c r="J10" s="109"/>
    </row>
    <row r="11" spans="1:10" ht="38.25" customHeight="1" x14ac:dyDescent="0.25">
      <c r="A11" s="383" t="s">
        <v>449</v>
      </c>
      <c r="B11" s="8" t="s">
        <v>440</v>
      </c>
      <c r="C11" s="383" t="s">
        <v>450</v>
      </c>
      <c r="D11" s="2" t="s">
        <v>6</v>
      </c>
      <c r="E11" s="384">
        <v>1</v>
      </c>
      <c r="F11" s="385">
        <v>2389865.4</v>
      </c>
      <c r="G11" s="384">
        <f>E11*F11</f>
        <v>2389865.4</v>
      </c>
      <c r="H11" s="384" t="s">
        <v>451</v>
      </c>
      <c r="I11" s="505" t="s">
        <v>230</v>
      </c>
      <c r="J11" s="383" t="s">
        <v>450</v>
      </c>
    </row>
    <row r="12" spans="1:10" x14ac:dyDescent="0.25">
      <c r="A12" s="2"/>
      <c r="B12" s="2"/>
      <c r="C12" s="2"/>
      <c r="D12" s="2"/>
      <c r="E12" s="2"/>
      <c r="F12" s="2"/>
      <c r="G12" s="205">
        <f>SUM(G11)</f>
        <v>2389865.4</v>
      </c>
      <c r="H12" s="2"/>
      <c r="I12" s="2"/>
      <c r="J12" s="2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G3"/>
    <mergeCell ref="I7:I8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26"/>
  <sheetViews>
    <sheetView topLeftCell="A19" workbookViewId="0">
      <selection activeCell="I25" sqref="I25"/>
    </sheetView>
  </sheetViews>
  <sheetFormatPr defaultRowHeight="15" x14ac:dyDescent="0.25"/>
  <cols>
    <col min="1" max="1" width="23.140625" customWidth="1"/>
    <col min="2" max="2" width="19.85546875" style="5" customWidth="1"/>
    <col min="3" max="3" width="15.7109375" style="5" customWidth="1"/>
    <col min="4" max="4" width="12.42578125" style="5" customWidth="1"/>
    <col min="5" max="5" width="11.28515625" style="5" customWidth="1"/>
    <col min="6" max="6" width="20.28515625" customWidth="1"/>
    <col min="7" max="7" width="15.85546875" customWidth="1"/>
    <col min="8" max="9" width="12.5703125" customWidth="1"/>
    <col min="10" max="10" width="24.5703125" style="5" customWidth="1"/>
    <col min="11" max="11" width="29.42578125" style="5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4"/>
      <c r="C2" s="4"/>
      <c r="D2" s="4"/>
      <c r="E2" s="4"/>
      <c r="F2" s="1"/>
      <c r="G2" s="1"/>
      <c r="H2" s="1"/>
      <c r="I2" s="1"/>
      <c r="J2" s="4"/>
    </row>
    <row r="3" spans="1:15" x14ac:dyDescent="0.25">
      <c r="A3" s="1"/>
      <c r="B3" s="614" t="s">
        <v>159</v>
      </c>
      <c r="C3" s="614"/>
      <c r="D3" s="614"/>
      <c r="E3" s="614"/>
      <c r="F3" s="614"/>
      <c r="G3" s="614"/>
      <c r="H3" s="614"/>
      <c r="I3" s="614"/>
      <c r="J3" s="614"/>
      <c r="K3" s="4"/>
      <c r="L3" s="1"/>
      <c r="M3" s="1"/>
      <c r="N3" s="1"/>
      <c r="O3" s="1"/>
    </row>
    <row r="4" spans="1:15" x14ac:dyDescent="0.25">
      <c r="A4" s="1"/>
      <c r="B4" s="4"/>
      <c r="C4" s="4"/>
      <c r="D4" s="4"/>
      <c r="E4" s="4"/>
      <c r="F4" s="1"/>
      <c r="G4" s="1"/>
      <c r="H4" s="1"/>
      <c r="I4" s="1"/>
      <c r="J4" s="4"/>
      <c r="K4" s="4"/>
      <c r="L4" s="1"/>
      <c r="M4" s="1"/>
      <c r="N4" s="1"/>
      <c r="O4" s="1"/>
    </row>
    <row r="5" spans="1:15" ht="39.75" customHeight="1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171</v>
      </c>
      <c r="J5" s="41" t="s">
        <v>45</v>
      </c>
      <c r="K5" s="4"/>
      <c r="L5" s="1"/>
      <c r="M5" s="1"/>
      <c r="N5" s="1"/>
      <c r="O5" s="1"/>
    </row>
    <row r="6" spans="1:15" ht="36" customHeight="1" x14ac:dyDescent="0.25">
      <c r="A6" s="613" t="s">
        <v>68</v>
      </c>
      <c r="B6" s="613" t="s">
        <v>160</v>
      </c>
      <c r="C6" s="613" t="s">
        <v>73</v>
      </c>
      <c r="D6" s="11" t="s">
        <v>92</v>
      </c>
      <c r="E6" s="8">
        <v>1</v>
      </c>
      <c r="F6" s="48">
        <v>217644.16</v>
      </c>
      <c r="G6" s="48">
        <v>217644.16</v>
      </c>
      <c r="H6" s="600" t="s">
        <v>67</v>
      </c>
      <c r="I6" s="600" t="s">
        <v>230</v>
      </c>
      <c r="J6" s="96" t="s">
        <v>82</v>
      </c>
      <c r="K6" s="4"/>
      <c r="L6" s="1"/>
      <c r="M6" s="1"/>
      <c r="N6" s="1"/>
      <c r="O6" s="1"/>
    </row>
    <row r="7" spans="1:15" ht="31.5" customHeight="1" x14ac:dyDescent="0.25">
      <c r="A7" s="613"/>
      <c r="B7" s="613"/>
      <c r="C7" s="613"/>
      <c r="D7" s="11" t="s">
        <v>6</v>
      </c>
      <c r="E7" s="8">
        <v>1</v>
      </c>
      <c r="F7" s="48">
        <v>518669.33</v>
      </c>
      <c r="G7" s="48">
        <v>518669.33</v>
      </c>
      <c r="H7" s="596"/>
      <c r="I7" s="596"/>
      <c r="J7" s="96" t="s">
        <v>83</v>
      </c>
      <c r="K7" s="4"/>
      <c r="L7" s="1"/>
      <c r="M7" s="1"/>
      <c r="N7" s="1"/>
      <c r="O7" s="1"/>
    </row>
    <row r="8" spans="1:15" ht="26.25" x14ac:dyDescent="0.25">
      <c r="A8" s="613"/>
      <c r="B8" s="613"/>
      <c r="C8" s="613"/>
      <c r="D8" s="11" t="s">
        <v>6</v>
      </c>
      <c r="E8" s="8">
        <v>1</v>
      </c>
      <c r="F8" s="48">
        <v>296114.5</v>
      </c>
      <c r="G8" s="48">
        <v>296114.5</v>
      </c>
      <c r="H8" s="596"/>
      <c r="I8" s="596"/>
      <c r="J8" s="96" t="s">
        <v>84</v>
      </c>
      <c r="K8" s="4"/>
      <c r="L8" s="1"/>
      <c r="M8" s="1"/>
      <c r="N8" s="1"/>
      <c r="O8" s="1"/>
    </row>
    <row r="9" spans="1:15" ht="51.75" x14ac:dyDescent="0.25">
      <c r="A9" s="613"/>
      <c r="B9" s="613"/>
      <c r="C9" s="613"/>
      <c r="D9" s="11" t="s">
        <v>6</v>
      </c>
      <c r="E9" s="8">
        <v>1</v>
      </c>
      <c r="F9" s="48">
        <v>145222</v>
      </c>
      <c r="G9" s="48">
        <v>145222</v>
      </c>
      <c r="H9" s="596"/>
      <c r="I9" s="596"/>
      <c r="J9" s="96" t="s">
        <v>85</v>
      </c>
      <c r="K9" s="4"/>
      <c r="L9" s="1"/>
      <c r="M9" s="1"/>
      <c r="N9" s="1"/>
      <c r="O9" s="1"/>
    </row>
    <row r="10" spans="1:15" ht="39" x14ac:dyDescent="0.25">
      <c r="A10" s="613"/>
      <c r="B10" s="613"/>
      <c r="C10" s="613"/>
      <c r="D10" s="11" t="s">
        <v>6</v>
      </c>
      <c r="E10" s="8">
        <v>1</v>
      </c>
      <c r="F10" s="48">
        <v>467472.36</v>
      </c>
      <c r="G10" s="48">
        <v>467472.36</v>
      </c>
      <c r="H10" s="596"/>
      <c r="I10" s="596"/>
      <c r="J10" s="96" t="s">
        <v>86</v>
      </c>
      <c r="K10" s="4"/>
      <c r="L10" s="1"/>
      <c r="M10" s="1"/>
      <c r="N10" s="1"/>
      <c r="O10" s="1"/>
    </row>
    <row r="11" spans="1:15" ht="26.25" x14ac:dyDescent="0.25">
      <c r="A11" s="613"/>
      <c r="B11" s="613"/>
      <c r="C11" s="613"/>
      <c r="D11" s="11" t="s">
        <v>6</v>
      </c>
      <c r="E11" s="8">
        <v>1</v>
      </c>
      <c r="F11" s="48">
        <v>763173.77</v>
      </c>
      <c r="G11" s="48">
        <v>763173.77</v>
      </c>
      <c r="H11" s="596"/>
      <c r="I11" s="596"/>
      <c r="J11" s="96" t="s">
        <v>87</v>
      </c>
      <c r="K11" s="4"/>
      <c r="L11" s="1"/>
      <c r="M11" s="1"/>
      <c r="N11" s="1"/>
      <c r="O11" s="1"/>
    </row>
    <row r="12" spans="1:15" ht="39" x14ac:dyDescent="0.25">
      <c r="A12" s="613"/>
      <c r="B12" s="613"/>
      <c r="C12" s="613"/>
      <c r="D12" s="11" t="s">
        <v>6</v>
      </c>
      <c r="E12" s="8">
        <v>1</v>
      </c>
      <c r="F12" s="48">
        <v>238372.17</v>
      </c>
      <c r="G12" s="48">
        <v>238372.17</v>
      </c>
      <c r="H12" s="596"/>
      <c r="I12" s="596"/>
      <c r="J12" s="96" t="s">
        <v>88</v>
      </c>
      <c r="K12" s="4"/>
      <c r="L12" s="1"/>
      <c r="M12" s="1"/>
      <c r="N12" s="1"/>
      <c r="O12" s="1"/>
    </row>
    <row r="13" spans="1:15" x14ac:dyDescent="0.25">
      <c r="A13" s="613"/>
      <c r="B13" s="613"/>
      <c r="C13" s="613"/>
      <c r="D13" s="11" t="s">
        <v>6</v>
      </c>
      <c r="E13" s="8">
        <v>1</v>
      </c>
      <c r="F13" s="48">
        <v>44417.18</v>
      </c>
      <c r="G13" s="48">
        <v>44417.18</v>
      </c>
      <c r="H13" s="596"/>
      <c r="I13" s="596"/>
      <c r="J13" s="96" t="s">
        <v>89</v>
      </c>
      <c r="K13" s="4"/>
      <c r="L13" s="1"/>
      <c r="M13" s="1"/>
      <c r="N13" s="1"/>
      <c r="O13" s="1"/>
    </row>
    <row r="14" spans="1:15" ht="51.75" x14ac:dyDescent="0.25">
      <c r="A14" s="613"/>
      <c r="B14" s="613"/>
      <c r="C14" s="613"/>
      <c r="D14" s="11" t="s">
        <v>6</v>
      </c>
      <c r="E14" s="8">
        <v>1</v>
      </c>
      <c r="F14" s="48">
        <v>1323987.2</v>
      </c>
      <c r="G14" s="48">
        <v>1323987.2</v>
      </c>
      <c r="H14" s="596"/>
      <c r="I14" s="596"/>
      <c r="J14" s="96" t="s">
        <v>90</v>
      </c>
      <c r="K14" s="4"/>
      <c r="L14" s="1"/>
      <c r="M14" s="1"/>
      <c r="N14" s="1"/>
      <c r="O14" s="1"/>
    </row>
    <row r="15" spans="1:15" x14ac:dyDescent="0.25">
      <c r="A15" s="613"/>
      <c r="B15" s="613"/>
      <c r="C15" s="613"/>
      <c r="D15" s="11" t="s">
        <v>6</v>
      </c>
      <c r="E15" s="8">
        <v>1</v>
      </c>
      <c r="F15" s="48">
        <v>483806.4</v>
      </c>
      <c r="G15" s="48">
        <v>483806.4</v>
      </c>
      <c r="H15" s="596"/>
      <c r="I15" s="596"/>
      <c r="J15" s="96" t="s">
        <v>91</v>
      </c>
      <c r="K15" s="4"/>
      <c r="L15" s="1"/>
      <c r="M15" s="1"/>
      <c r="N15" s="1"/>
      <c r="O15" s="1"/>
    </row>
    <row r="16" spans="1:15" ht="38.25" x14ac:dyDescent="0.25">
      <c r="A16" s="67"/>
      <c r="B16" s="67"/>
      <c r="C16" s="67"/>
      <c r="D16" s="68" t="s">
        <v>6</v>
      </c>
      <c r="E16" s="8">
        <v>1</v>
      </c>
      <c r="F16" s="48">
        <v>140000</v>
      </c>
      <c r="G16" s="48">
        <v>140000</v>
      </c>
      <c r="H16" s="597"/>
      <c r="I16" s="597"/>
      <c r="J16" s="75" t="s">
        <v>125</v>
      </c>
      <c r="K16" s="4"/>
      <c r="L16" s="1"/>
      <c r="M16" s="1"/>
      <c r="N16" s="1"/>
      <c r="O16" s="1"/>
    </row>
    <row r="17" spans="1:15" ht="40.5" customHeight="1" x14ac:dyDescent="0.25">
      <c r="A17" s="363" t="s">
        <v>424</v>
      </c>
      <c r="B17" s="9" t="s">
        <v>387</v>
      </c>
      <c r="C17" s="9" t="s">
        <v>73</v>
      </c>
      <c r="D17" s="364" t="s">
        <v>6</v>
      </c>
      <c r="E17" s="9">
        <v>2</v>
      </c>
      <c r="F17" s="148">
        <v>194000</v>
      </c>
      <c r="G17" s="148">
        <f>E17*F17</f>
        <v>388000</v>
      </c>
      <c r="H17" s="365" t="s">
        <v>425</v>
      </c>
      <c r="I17" s="8" t="s">
        <v>230</v>
      </c>
      <c r="J17" s="364" t="s">
        <v>426</v>
      </c>
      <c r="K17" s="4"/>
      <c r="L17" s="1"/>
      <c r="M17" s="1"/>
      <c r="N17" s="1"/>
      <c r="O17" s="1"/>
    </row>
    <row r="18" spans="1:15" x14ac:dyDescent="0.25">
      <c r="A18" s="85"/>
      <c r="B18" s="360"/>
      <c r="C18" s="360"/>
      <c r="D18" s="360"/>
      <c r="E18" s="360"/>
      <c r="F18" s="64" t="s">
        <v>1</v>
      </c>
      <c r="G18" s="361">
        <f>SUM(G6:G17)</f>
        <v>5026879.07</v>
      </c>
      <c r="H18" s="85"/>
      <c r="I18" s="85"/>
      <c r="J18" s="360"/>
      <c r="K18" s="4"/>
      <c r="L18" s="1"/>
      <c r="M18" s="1"/>
      <c r="N18" s="1"/>
      <c r="O18" s="1"/>
    </row>
    <row r="19" spans="1:15" x14ac:dyDescent="0.25">
      <c r="A19" s="85"/>
      <c r="B19" s="360"/>
      <c r="C19" s="360"/>
      <c r="D19" s="360"/>
      <c r="E19" s="360"/>
      <c r="F19" s="64"/>
      <c r="G19" s="361"/>
      <c r="H19" s="85"/>
      <c r="I19" s="85"/>
      <c r="J19" s="360"/>
      <c r="K19" s="4"/>
      <c r="L19" s="1"/>
      <c r="M19" s="1"/>
      <c r="N19" s="1"/>
      <c r="O19" s="1"/>
    </row>
    <row r="20" spans="1:15" ht="40.5" customHeight="1" x14ac:dyDescent="0.25">
      <c r="A20" s="352" t="s">
        <v>407</v>
      </c>
      <c r="B20" s="9" t="s">
        <v>387</v>
      </c>
      <c r="C20" s="9" t="s">
        <v>408</v>
      </c>
      <c r="D20" s="351" t="s">
        <v>6</v>
      </c>
      <c r="E20" s="9">
        <v>3</v>
      </c>
      <c r="F20" s="148">
        <f>G20/E20</f>
        <v>1220624</v>
      </c>
      <c r="G20" s="148">
        <v>3661872</v>
      </c>
      <c r="H20" s="354" t="s">
        <v>410</v>
      </c>
      <c r="I20" s="8" t="s">
        <v>230</v>
      </c>
      <c r="J20" s="351" t="s">
        <v>409</v>
      </c>
      <c r="K20" s="4"/>
      <c r="L20" s="1"/>
      <c r="M20" s="1"/>
      <c r="N20" s="1"/>
      <c r="O20" s="1"/>
    </row>
    <row r="21" spans="1:15" ht="40.5" customHeight="1" x14ac:dyDescent="0.25">
      <c r="A21" s="363" t="s">
        <v>421</v>
      </c>
      <c r="B21" s="9" t="s">
        <v>387</v>
      </c>
      <c r="C21" s="9" t="s">
        <v>408</v>
      </c>
      <c r="D21" s="364" t="s">
        <v>6</v>
      </c>
      <c r="E21" s="9">
        <v>3</v>
      </c>
      <c r="F21" s="148">
        <f>G21/E21</f>
        <v>1178333.3333333333</v>
      </c>
      <c r="G21" s="148">
        <v>3535000</v>
      </c>
      <c r="H21" s="365" t="s">
        <v>422</v>
      </c>
      <c r="I21" s="8" t="s">
        <v>230</v>
      </c>
      <c r="J21" s="364" t="s">
        <v>423</v>
      </c>
      <c r="K21" s="4"/>
      <c r="L21" s="1"/>
      <c r="M21" s="1"/>
      <c r="N21" s="1"/>
      <c r="O21" s="1"/>
    </row>
    <row r="22" spans="1:15" ht="40.5" customHeight="1" x14ac:dyDescent="0.25">
      <c r="A22" s="372" t="s">
        <v>438</v>
      </c>
      <c r="B22" s="9" t="s">
        <v>387</v>
      </c>
      <c r="C22" s="9" t="s">
        <v>408</v>
      </c>
      <c r="D22" s="373" t="s">
        <v>6</v>
      </c>
      <c r="E22" s="9">
        <v>1</v>
      </c>
      <c r="F22" s="148">
        <v>169990</v>
      </c>
      <c r="G22" s="148">
        <v>169990</v>
      </c>
      <c r="H22" s="374" t="s">
        <v>404</v>
      </c>
      <c r="I22" s="8" t="s">
        <v>230</v>
      </c>
      <c r="J22" s="373" t="s">
        <v>437</v>
      </c>
      <c r="K22" s="4"/>
      <c r="L22" s="1"/>
      <c r="M22" s="1"/>
      <c r="N22" s="1"/>
      <c r="O22" s="1"/>
    </row>
    <row r="23" spans="1:15" x14ac:dyDescent="0.25">
      <c r="A23" s="61"/>
      <c r="B23" s="362"/>
      <c r="C23" s="362"/>
      <c r="D23" s="362"/>
      <c r="E23" s="362"/>
      <c r="F23" s="142"/>
      <c r="G23" s="142">
        <f>SUM(G20:G22)</f>
        <v>7366862</v>
      </c>
      <c r="H23" s="61"/>
      <c r="I23" s="61"/>
      <c r="J23" s="362"/>
      <c r="K23" s="4"/>
      <c r="L23" s="1"/>
      <c r="M23" s="1"/>
      <c r="N23" s="1"/>
      <c r="O23" s="1"/>
    </row>
    <row r="24" spans="1:15" ht="51" x14ac:dyDescent="0.25">
      <c r="A24" s="352" t="s">
        <v>413</v>
      </c>
      <c r="B24" s="9" t="s">
        <v>399</v>
      </c>
      <c r="C24" s="9" t="s">
        <v>414</v>
      </c>
      <c r="D24" s="9" t="s">
        <v>26</v>
      </c>
      <c r="E24" s="9">
        <v>1</v>
      </c>
      <c r="F24" s="353">
        <v>212328</v>
      </c>
      <c r="G24" s="353">
        <v>212328</v>
      </c>
      <c r="H24" s="8" t="s">
        <v>416</v>
      </c>
      <c r="I24" s="8" t="s">
        <v>230</v>
      </c>
      <c r="J24" s="9" t="s">
        <v>415</v>
      </c>
      <c r="K24" s="4"/>
      <c r="L24" s="1"/>
      <c r="M24" s="1"/>
      <c r="N24" s="1"/>
      <c r="O24" s="1"/>
    </row>
    <row r="25" spans="1:15" ht="36" customHeight="1" x14ac:dyDescent="0.25">
      <c r="A25" s="446" t="s">
        <v>486</v>
      </c>
      <c r="B25" s="453" t="s">
        <v>470</v>
      </c>
      <c r="C25" s="9" t="s">
        <v>414</v>
      </c>
      <c r="D25" s="373" t="s">
        <v>26</v>
      </c>
      <c r="E25" s="9">
        <v>1</v>
      </c>
      <c r="F25" s="148">
        <v>112000</v>
      </c>
      <c r="G25" s="148">
        <v>112000</v>
      </c>
      <c r="H25" s="374">
        <v>2025</v>
      </c>
      <c r="I25" s="8"/>
      <c r="J25" s="373" t="s">
        <v>483</v>
      </c>
      <c r="K25" s="4"/>
      <c r="L25" s="1"/>
      <c r="M25" s="1"/>
      <c r="N25" s="1"/>
      <c r="O25" s="1"/>
    </row>
    <row r="26" spans="1:15" x14ac:dyDescent="0.25">
      <c r="A26" s="61"/>
      <c r="B26" s="362"/>
      <c r="C26" s="362"/>
      <c r="D26" s="362"/>
      <c r="E26" s="362"/>
      <c r="F26" s="142"/>
      <c r="G26" s="142">
        <f>SUM(G24:G25)</f>
        <v>324328</v>
      </c>
      <c r="H26" s="61"/>
      <c r="I26" s="61"/>
      <c r="J26" s="362"/>
      <c r="K26" s="4"/>
      <c r="L26" s="1"/>
      <c r="M26" s="1"/>
      <c r="N26" s="1"/>
      <c r="O26" s="1"/>
    </row>
  </sheetData>
  <mergeCells count="6">
    <mergeCell ref="B3:J3"/>
    <mergeCell ref="B6:B15"/>
    <mergeCell ref="C6:C15"/>
    <mergeCell ref="A6:A15"/>
    <mergeCell ref="I6:I16"/>
    <mergeCell ref="H6:H16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24"/>
  <sheetViews>
    <sheetView workbookViewId="0">
      <selection activeCell="A4" sqref="A4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614" t="s">
        <v>161</v>
      </c>
      <c r="C3" s="614"/>
      <c r="D3" s="614"/>
      <c r="E3" s="614"/>
      <c r="F3" s="614"/>
      <c r="G3" s="614"/>
      <c r="H3" s="614"/>
      <c r="I3" s="614"/>
      <c r="J3" s="614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  <c r="M6" t="s">
        <v>15</v>
      </c>
    </row>
    <row r="7" spans="1:13" x14ac:dyDescent="0.25">
      <c r="A7" s="609" t="s">
        <v>69</v>
      </c>
      <c r="B7" s="613" t="s">
        <v>162</v>
      </c>
      <c r="C7" s="609" t="s">
        <v>2</v>
      </c>
      <c r="D7" s="610" t="s">
        <v>42</v>
      </c>
      <c r="E7" s="610">
        <v>1</v>
      </c>
      <c r="F7" s="611">
        <v>4900000</v>
      </c>
      <c r="G7" s="611">
        <v>4900000</v>
      </c>
      <c r="H7" s="612" t="s">
        <v>105</v>
      </c>
      <c r="I7" s="600" t="s">
        <v>230</v>
      </c>
      <c r="J7" s="609" t="s">
        <v>2</v>
      </c>
    </row>
    <row r="8" spans="1:13" ht="37.5" customHeight="1" x14ac:dyDescent="0.25">
      <c r="A8" s="609"/>
      <c r="B8" s="613"/>
      <c r="C8" s="609"/>
      <c r="D8" s="610"/>
      <c r="E8" s="610"/>
      <c r="F8" s="611"/>
      <c r="G8" s="611"/>
      <c r="H8" s="612"/>
      <c r="I8" s="597"/>
      <c r="J8" s="609"/>
    </row>
    <row r="9" spans="1:13" ht="37.5" customHeight="1" x14ac:dyDescent="0.25">
      <c r="A9" s="400" t="s">
        <v>27</v>
      </c>
      <c r="B9" s="401"/>
      <c r="C9" s="400" t="s">
        <v>302</v>
      </c>
      <c r="D9" s="402" t="s">
        <v>42</v>
      </c>
      <c r="E9" s="402">
        <v>1</v>
      </c>
      <c r="F9" s="403">
        <v>88000</v>
      </c>
      <c r="G9" s="403">
        <v>88000</v>
      </c>
      <c r="H9" s="404"/>
      <c r="I9" s="395" t="s">
        <v>230</v>
      </c>
      <c r="J9" s="400" t="s">
        <v>302</v>
      </c>
    </row>
    <row r="10" spans="1:13" ht="18" customHeight="1" x14ac:dyDescent="0.25">
      <c r="A10" s="6" t="s">
        <v>1</v>
      </c>
      <c r="B10" s="6"/>
      <c r="C10" s="6"/>
      <c r="D10" s="64"/>
      <c r="E10" s="64"/>
      <c r="F10" s="64"/>
      <c r="G10" s="65">
        <f>SUM(G7:G9)</f>
        <v>4988000</v>
      </c>
      <c r="H10" s="66"/>
      <c r="I10" s="66"/>
      <c r="J10" s="64"/>
    </row>
    <row r="11" spans="1:13" ht="25.5" x14ac:dyDescent="0.25">
      <c r="A11" s="601" t="s">
        <v>109</v>
      </c>
      <c r="B11" s="598" t="s">
        <v>139</v>
      </c>
      <c r="C11" s="598" t="s">
        <v>73</v>
      </c>
      <c r="D11" s="11" t="s">
        <v>111</v>
      </c>
      <c r="E11" s="11">
        <v>3</v>
      </c>
      <c r="F11" s="12">
        <v>80850</v>
      </c>
      <c r="G11" s="250">
        <f>E11*F11</f>
        <v>242550</v>
      </c>
      <c r="H11" s="649" t="s">
        <v>367</v>
      </c>
      <c r="I11" s="250" t="s">
        <v>230</v>
      </c>
      <c r="J11" s="16" t="s">
        <v>110</v>
      </c>
    </row>
    <row r="12" spans="1:13" ht="25.5" x14ac:dyDescent="0.25">
      <c r="A12" s="615"/>
      <c r="B12" s="603"/>
      <c r="C12" s="603"/>
      <c r="D12" s="11" t="s">
        <v>111</v>
      </c>
      <c r="E12" s="11">
        <v>1</v>
      </c>
      <c r="F12" s="12">
        <v>221650</v>
      </c>
      <c r="G12" s="250">
        <v>221650</v>
      </c>
      <c r="H12" s="649"/>
      <c r="I12" s="250" t="s">
        <v>230</v>
      </c>
      <c r="J12" s="16" t="s">
        <v>113</v>
      </c>
    </row>
    <row r="13" spans="1:13" x14ac:dyDescent="0.25">
      <c r="A13" s="602"/>
      <c r="B13" s="599"/>
      <c r="C13" s="599"/>
      <c r="D13" s="11" t="s">
        <v>111</v>
      </c>
      <c r="E13" s="11">
        <v>10</v>
      </c>
      <c r="F13" s="12">
        <v>3450</v>
      </c>
      <c r="G13" s="250">
        <f>E13*F13</f>
        <v>34500</v>
      </c>
      <c r="H13" s="649"/>
      <c r="I13" s="250" t="s">
        <v>230</v>
      </c>
      <c r="J13" s="16" t="s">
        <v>114</v>
      </c>
    </row>
    <row r="14" spans="1:13" ht="30" x14ac:dyDescent="0.25">
      <c r="A14" s="113" t="s">
        <v>126</v>
      </c>
      <c r="B14" s="196" t="s">
        <v>139</v>
      </c>
      <c r="C14" s="196" t="s">
        <v>73</v>
      </c>
      <c r="D14" s="199" t="s">
        <v>92</v>
      </c>
      <c r="E14" s="199">
        <v>1</v>
      </c>
      <c r="F14" s="198">
        <v>286936</v>
      </c>
      <c r="G14" s="250">
        <v>286936</v>
      </c>
      <c r="H14" s="250" t="s">
        <v>127</v>
      </c>
      <c r="I14" s="250" t="s">
        <v>230</v>
      </c>
      <c r="J14" s="16" t="s">
        <v>128</v>
      </c>
    </row>
    <row r="15" spans="1:13" ht="30" x14ac:dyDescent="0.25">
      <c r="A15" s="113" t="s">
        <v>281</v>
      </c>
      <c r="B15" s="196" t="s">
        <v>282</v>
      </c>
      <c r="C15" s="196" t="s">
        <v>73</v>
      </c>
      <c r="D15" s="199" t="s">
        <v>111</v>
      </c>
      <c r="E15" s="199">
        <v>2</v>
      </c>
      <c r="F15" s="198">
        <v>88116</v>
      </c>
      <c r="G15" s="198">
        <v>176232</v>
      </c>
      <c r="H15" s="198" t="s">
        <v>284</v>
      </c>
      <c r="I15" s="198" t="s">
        <v>230</v>
      </c>
      <c r="J15" s="16" t="s">
        <v>283</v>
      </c>
    </row>
    <row r="16" spans="1:13" ht="38.25" x14ac:dyDescent="0.25">
      <c r="A16" s="113" t="s">
        <v>285</v>
      </c>
      <c r="B16" s="193" t="s">
        <v>282</v>
      </c>
      <c r="C16" s="196" t="s">
        <v>73</v>
      </c>
      <c r="D16" s="194" t="s">
        <v>6</v>
      </c>
      <c r="E16" s="194">
        <v>1</v>
      </c>
      <c r="F16" s="192">
        <v>829000</v>
      </c>
      <c r="G16" s="192">
        <v>829000</v>
      </c>
      <c r="H16" s="192" t="s">
        <v>288</v>
      </c>
      <c r="I16" s="192" t="s">
        <v>230</v>
      </c>
      <c r="J16" s="16" t="s">
        <v>286</v>
      </c>
    </row>
    <row r="17" spans="1:10" ht="27.75" customHeight="1" x14ac:dyDescent="0.25">
      <c r="A17" s="644" t="s">
        <v>287</v>
      </c>
      <c r="B17" s="598" t="s">
        <v>282</v>
      </c>
      <c r="C17" s="598" t="s">
        <v>73</v>
      </c>
      <c r="D17" s="194" t="s">
        <v>111</v>
      </c>
      <c r="E17" s="194">
        <v>3</v>
      </c>
      <c r="F17" s="192">
        <v>73164</v>
      </c>
      <c r="G17" s="192">
        <v>219492</v>
      </c>
      <c r="H17" s="192" t="s">
        <v>294</v>
      </c>
      <c r="I17" s="192" t="s">
        <v>230</v>
      </c>
      <c r="J17" s="16" t="s">
        <v>289</v>
      </c>
    </row>
    <row r="18" spans="1:10" ht="27.75" customHeight="1" x14ac:dyDescent="0.25">
      <c r="A18" s="645"/>
      <c r="B18" s="603"/>
      <c r="C18" s="603"/>
      <c r="D18" s="194" t="s">
        <v>111</v>
      </c>
      <c r="E18" s="194">
        <v>6</v>
      </c>
      <c r="F18" s="192">
        <v>59786</v>
      </c>
      <c r="G18" s="192">
        <v>358716</v>
      </c>
      <c r="H18" s="332" t="s">
        <v>294</v>
      </c>
      <c r="I18" s="192" t="s">
        <v>230</v>
      </c>
      <c r="J18" s="16" t="s">
        <v>290</v>
      </c>
    </row>
    <row r="19" spans="1:10" ht="27.75" customHeight="1" x14ac:dyDescent="0.25">
      <c r="A19" s="648"/>
      <c r="B19" s="599"/>
      <c r="C19" s="599"/>
      <c r="D19" s="194" t="s">
        <v>111</v>
      </c>
      <c r="E19" s="194">
        <v>1</v>
      </c>
      <c r="F19" s="192">
        <v>97129</v>
      </c>
      <c r="G19" s="192">
        <v>97129</v>
      </c>
      <c r="H19" s="332" t="s">
        <v>294</v>
      </c>
      <c r="I19" s="192" t="s">
        <v>230</v>
      </c>
      <c r="J19" s="16" t="s">
        <v>291</v>
      </c>
    </row>
    <row r="20" spans="1:10" ht="27.75" customHeight="1" x14ac:dyDescent="0.25">
      <c r="A20" s="432" t="s">
        <v>491</v>
      </c>
      <c r="B20" s="457" t="s">
        <v>470</v>
      </c>
      <c r="C20" s="457" t="s">
        <v>73</v>
      </c>
      <c r="D20" s="459" t="s">
        <v>6</v>
      </c>
      <c r="E20" s="465">
        <v>1</v>
      </c>
      <c r="F20" s="459">
        <v>171199</v>
      </c>
      <c r="G20" s="456">
        <f>E20*F20</f>
        <v>171199</v>
      </c>
      <c r="H20" s="456" t="s">
        <v>492</v>
      </c>
      <c r="I20" s="456" t="s">
        <v>230</v>
      </c>
      <c r="J20" s="16" t="s">
        <v>493</v>
      </c>
    </row>
    <row r="21" spans="1:10" x14ac:dyDescent="0.25">
      <c r="A21" s="6"/>
      <c r="B21" s="6"/>
      <c r="C21" s="6"/>
      <c r="D21" s="64"/>
      <c r="E21" s="64"/>
      <c r="F21" s="64"/>
      <c r="G21" s="65">
        <f>SUM(G11:G20)</f>
        <v>2637404</v>
      </c>
      <c r="H21" s="66"/>
      <c r="I21" s="66"/>
      <c r="J21" s="64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8">
    <mergeCell ref="H7:H8"/>
    <mergeCell ref="I7:I8"/>
    <mergeCell ref="A17:A19"/>
    <mergeCell ref="C17:C19"/>
    <mergeCell ref="B17:B19"/>
    <mergeCell ref="J7:J8"/>
    <mergeCell ref="B3:J3"/>
    <mergeCell ref="H11:H13"/>
    <mergeCell ref="C11:C13"/>
    <mergeCell ref="A11:A13"/>
    <mergeCell ref="B11:B13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22"/>
  <sheetViews>
    <sheetView workbookViewId="0">
      <selection activeCell="F14" sqref="F14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4"/>
      <c r="C2" s="4"/>
      <c r="D2" s="4"/>
      <c r="E2" s="4"/>
      <c r="F2" s="1"/>
      <c r="G2" s="1"/>
      <c r="H2" s="1"/>
      <c r="I2" s="1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643" t="s">
        <v>163</v>
      </c>
      <c r="C3" s="643"/>
      <c r="D3" s="643"/>
      <c r="E3" s="643"/>
      <c r="F3" s="643"/>
      <c r="G3" s="643"/>
      <c r="H3" s="643"/>
      <c r="I3" s="643"/>
      <c r="J3" s="643"/>
      <c r="K3" s="4"/>
      <c r="L3" s="4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K5" s="1"/>
      <c r="L5" s="1"/>
      <c r="M5" s="1"/>
      <c r="N5" s="1"/>
      <c r="O5" s="1"/>
      <c r="P5" s="1"/>
      <c r="Q5" s="1"/>
      <c r="R5" s="1"/>
    </row>
    <row r="6" spans="1:18" ht="61.5" customHeight="1" x14ac:dyDescent="0.25">
      <c r="A6" s="37" t="s">
        <v>47</v>
      </c>
      <c r="B6" s="37" t="s">
        <v>46</v>
      </c>
      <c r="C6" s="37" t="s">
        <v>43</v>
      </c>
      <c r="D6" s="37" t="s">
        <v>7</v>
      </c>
      <c r="E6" s="37" t="s">
        <v>0</v>
      </c>
      <c r="F6" s="37" t="s">
        <v>22</v>
      </c>
      <c r="G6" s="35" t="s">
        <v>50</v>
      </c>
      <c r="H6" s="37" t="s">
        <v>44</v>
      </c>
      <c r="I6" s="41" t="s">
        <v>171</v>
      </c>
      <c r="J6" s="37" t="s">
        <v>45</v>
      </c>
    </row>
    <row r="7" spans="1:18" ht="15" customHeight="1" x14ac:dyDescent="0.25">
      <c r="A7" s="601" t="s">
        <v>8</v>
      </c>
      <c r="B7" s="603" t="s">
        <v>164</v>
      </c>
      <c r="C7" s="601" t="s">
        <v>4</v>
      </c>
      <c r="D7" s="604" t="s">
        <v>42</v>
      </c>
      <c r="E7" s="604">
        <v>1</v>
      </c>
      <c r="F7" s="594">
        <v>16450.560000000001</v>
      </c>
      <c r="G7" s="594">
        <v>16450.560000000001</v>
      </c>
      <c r="H7" s="596" t="s">
        <v>106</v>
      </c>
      <c r="I7" s="600" t="s">
        <v>230</v>
      </c>
      <c r="J7" s="601" t="s">
        <v>4</v>
      </c>
    </row>
    <row r="8" spans="1:18" ht="18" customHeight="1" x14ac:dyDescent="0.25">
      <c r="A8" s="602"/>
      <c r="B8" s="599"/>
      <c r="C8" s="602"/>
      <c r="D8" s="605"/>
      <c r="E8" s="605"/>
      <c r="F8" s="595"/>
      <c r="G8" s="595"/>
      <c r="H8" s="597"/>
      <c r="I8" s="597"/>
      <c r="J8" s="602"/>
    </row>
    <row r="9" spans="1:18" ht="27.75" customHeight="1" x14ac:dyDescent="0.25">
      <c r="A9" s="120" t="s">
        <v>8</v>
      </c>
      <c r="B9" s="119" t="s">
        <v>192</v>
      </c>
      <c r="C9" s="120" t="s">
        <v>4</v>
      </c>
      <c r="D9" s="122" t="s">
        <v>42</v>
      </c>
      <c r="E9" s="122">
        <v>1</v>
      </c>
      <c r="F9" s="121">
        <v>33453.919999999998</v>
      </c>
      <c r="G9" s="121">
        <v>33453.919999999998</v>
      </c>
      <c r="H9" s="123" t="s">
        <v>106</v>
      </c>
      <c r="I9" s="123" t="s">
        <v>230</v>
      </c>
      <c r="J9" s="120" t="s">
        <v>193</v>
      </c>
    </row>
    <row r="10" spans="1:18" ht="27.75" customHeight="1" x14ac:dyDescent="0.25">
      <c r="A10" s="229" t="s">
        <v>8</v>
      </c>
      <c r="B10" s="226" t="s">
        <v>192</v>
      </c>
      <c r="C10" s="49" t="s">
        <v>4</v>
      </c>
      <c r="D10" s="228" t="s">
        <v>42</v>
      </c>
      <c r="E10" s="228">
        <v>1</v>
      </c>
      <c r="F10" s="224">
        <v>36781.120000000003</v>
      </c>
      <c r="G10" s="224">
        <v>36781.120000000003</v>
      </c>
      <c r="H10" s="225" t="s">
        <v>105</v>
      </c>
      <c r="I10" s="311" t="s">
        <v>230</v>
      </c>
      <c r="J10" s="230" t="s">
        <v>4</v>
      </c>
    </row>
    <row r="11" spans="1:18" ht="32.25" customHeight="1" x14ac:dyDescent="0.25">
      <c r="A11" s="410" t="s">
        <v>70</v>
      </c>
      <c r="B11" s="188" t="s">
        <v>165</v>
      </c>
      <c r="C11" s="7" t="s">
        <v>3</v>
      </c>
      <c r="D11" s="399" t="s">
        <v>42</v>
      </c>
      <c r="E11" s="399">
        <v>1</v>
      </c>
      <c r="F11" s="397">
        <v>1012456</v>
      </c>
      <c r="G11" s="397">
        <v>1012456</v>
      </c>
      <c r="H11" s="397" t="s">
        <v>105</v>
      </c>
      <c r="I11" s="396"/>
      <c r="J11" s="7" t="s">
        <v>3</v>
      </c>
    </row>
    <row r="12" spans="1:18" x14ac:dyDescent="0.25">
      <c r="A12" s="409" t="s">
        <v>27</v>
      </c>
      <c r="B12" s="110"/>
      <c r="C12" s="9" t="s">
        <v>3</v>
      </c>
      <c r="D12" s="402" t="s">
        <v>42</v>
      </c>
      <c r="E12" s="402">
        <v>1</v>
      </c>
      <c r="F12" s="250">
        <v>96000</v>
      </c>
      <c r="G12" s="403">
        <v>96000</v>
      </c>
      <c r="H12" s="110"/>
      <c r="I12" s="110" t="s">
        <v>230</v>
      </c>
      <c r="J12" s="7" t="s">
        <v>3</v>
      </c>
    </row>
    <row r="13" spans="1:18" ht="25.5" x14ac:dyDescent="0.25">
      <c r="A13" s="409" t="s">
        <v>465</v>
      </c>
      <c r="B13" s="110"/>
      <c r="C13" s="9" t="s">
        <v>185</v>
      </c>
      <c r="D13" s="402" t="s">
        <v>42</v>
      </c>
      <c r="E13" s="402">
        <v>1</v>
      </c>
      <c r="F13" s="250">
        <v>570000</v>
      </c>
      <c r="G13" s="403">
        <v>570000</v>
      </c>
      <c r="H13" s="110"/>
      <c r="I13" s="110" t="s">
        <v>230</v>
      </c>
      <c r="J13" s="110"/>
    </row>
    <row r="14" spans="1:18" ht="30" x14ac:dyDescent="0.25">
      <c r="A14" s="432" t="s">
        <v>481</v>
      </c>
      <c r="B14" s="235" t="s">
        <v>470</v>
      </c>
      <c r="C14" s="9" t="s">
        <v>185</v>
      </c>
      <c r="D14" s="419" t="s">
        <v>42</v>
      </c>
      <c r="E14" s="419">
        <v>1</v>
      </c>
      <c r="F14" s="444">
        <v>61600</v>
      </c>
      <c r="G14" s="416">
        <f>E14*F14</f>
        <v>61600</v>
      </c>
      <c r="H14" s="423" t="s">
        <v>55</v>
      </c>
      <c r="I14" s="427" t="s">
        <v>230</v>
      </c>
      <c r="J14" s="430" t="s">
        <v>483</v>
      </c>
    </row>
    <row r="15" spans="1:18" x14ac:dyDescent="0.25">
      <c r="A15" s="108" t="s">
        <v>1</v>
      </c>
      <c r="B15" s="108"/>
      <c r="C15" s="108"/>
      <c r="D15" s="263"/>
      <c r="E15" s="263"/>
      <c r="F15" s="263"/>
      <c r="G15" s="304">
        <f>SUM(G7:G14)</f>
        <v>1826741.6</v>
      </c>
      <c r="H15" s="243"/>
      <c r="I15" s="241"/>
      <c r="J15" s="222"/>
    </row>
    <row r="16" spans="1:18" ht="30" x14ac:dyDescent="0.25">
      <c r="A16" s="113" t="s">
        <v>188</v>
      </c>
      <c r="B16" s="116" t="s">
        <v>189</v>
      </c>
      <c r="C16" s="116" t="s">
        <v>53</v>
      </c>
      <c r="D16" s="116" t="s">
        <v>6</v>
      </c>
      <c r="E16" s="118">
        <v>9</v>
      </c>
      <c r="F16" s="124">
        <v>57490</v>
      </c>
      <c r="G16" s="124">
        <f>E16*F16</f>
        <v>517410</v>
      </c>
      <c r="H16" s="118" t="s">
        <v>191</v>
      </c>
      <c r="I16" s="110" t="s">
        <v>230</v>
      </c>
      <c r="J16" s="110" t="s">
        <v>190</v>
      </c>
    </row>
    <row r="17" spans="1:10" ht="24" x14ac:dyDescent="0.25">
      <c r="A17" s="201" t="s">
        <v>233</v>
      </c>
      <c r="B17" s="110" t="s">
        <v>219</v>
      </c>
      <c r="C17" s="110" t="s">
        <v>234</v>
      </c>
      <c r="D17" s="202" t="s">
        <v>235</v>
      </c>
      <c r="E17" s="202">
        <v>571</v>
      </c>
      <c r="F17" s="202">
        <f>G17/E17</f>
        <v>202</v>
      </c>
      <c r="G17" s="203">
        <v>115342</v>
      </c>
      <c r="H17" s="202" t="s">
        <v>55</v>
      </c>
      <c r="I17" s="427" t="s">
        <v>230</v>
      </c>
      <c r="J17" s="110" t="s">
        <v>236</v>
      </c>
    </row>
    <row r="18" spans="1:10" ht="32.25" customHeight="1" x14ac:dyDescent="0.25">
      <c r="A18" s="113" t="s">
        <v>345</v>
      </c>
      <c r="B18" s="116" t="s">
        <v>333</v>
      </c>
      <c r="C18" s="9" t="s">
        <v>185</v>
      </c>
      <c r="D18" s="365" t="s">
        <v>42</v>
      </c>
      <c r="E18" s="365">
        <v>1</v>
      </c>
      <c r="F18" s="366">
        <v>5000000</v>
      </c>
      <c r="G18" s="366">
        <v>5000000</v>
      </c>
      <c r="H18" s="366" t="s">
        <v>468</v>
      </c>
      <c r="I18" s="366" t="s">
        <v>230</v>
      </c>
      <c r="J18" s="270" t="s">
        <v>346</v>
      </c>
    </row>
    <row r="19" spans="1:10" ht="32.25" customHeight="1" x14ac:dyDescent="0.25">
      <c r="B19" s="116"/>
      <c r="C19" s="7"/>
      <c r="D19" s="359"/>
      <c r="E19" s="359"/>
      <c r="F19" s="358"/>
      <c r="G19" s="358"/>
      <c r="H19" s="358"/>
      <c r="I19" s="269"/>
      <c r="J19" s="270"/>
    </row>
    <row r="20" spans="1:10" x14ac:dyDescent="0.25">
      <c r="A20" s="111" t="s">
        <v>1</v>
      </c>
      <c r="B20" s="111"/>
      <c r="C20" s="111"/>
      <c r="D20" s="111"/>
      <c r="E20" s="111"/>
      <c r="F20" s="111"/>
      <c r="G20" s="115">
        <f>SUM(G16:G18)</f>
        <v>5632752</v>
      </c>
      <c r="H20" s="111"/>
      <c r="I20" s="111"/>
      <c r="J20" s="111"/>
    </row>
    <row r="21" spans="1:10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</row>
    <row r="22" spans="1:10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</row>
  </sheetData>
  <mergeCells count="11">
    <mergeCell ref="B3:J3"/>
    <mergeCell ref="J7:J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2"/>
  <sheetViews>
    <sheetView topLeftCell="Q1" workbookViewId="0">
      <selection activeCell="R9" sqref="R9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1.42578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34.42578125" customWidth="1"/>
    <col min="18" max="18" width="22.42578125" customWidth="1"/>
    <col min="19" max="19" width="12.7109375" customWidth="1"/>
    <col min="22" max="22" width="13" customWidth="1"/>
    <col min="23" max="23" width="13.5703125" customWidth="1"/>
    <col min="24" max="24" width="13" customWidth="1"/>
    <col min="26" max="26" width="13" customWidth="1"/>
  </cols>
  <sheetData>
    <row r="1" spans="1:26" ht="38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614" t="s">
        <v>143</v>
      </c>
      <c r="S1" s="614"/>
      <c r="T1" s="614"/>
      <c r="U1" s="614"/>
      <c r="V1" s="614"/>
      <c r="W1" s="614"/>
    </row>
    <row r="2" spans="1:26" x14ac:dyDescent="0.25">
      <c r="A2" s="1"/>
      <c r="B2" s="4"/>
      <c r="C2" s="4"/>
      <c r="D2" s="4"/>
      <c r="E2" s="4"/>
      <c r="F2" s="1"/>
      <c r="G2" s="607"/>
      <c r="H2" s="607"/>
      <c r="I2" s="607"/>
      <c r="J2" s="607"/>
      <c r="K2" s="607"/>
      <c r="L2" s="607"/>
      <c r="M2" s="607"/>
      <c r="N2" s="607"/>
      <c r="O2" s="1"/>
      <c r="P2" s="1"/>
      <c r="Q2" s="1"/>
      <c r="R2" s="1"/>
    </row>
    <row r="3" spans="1:26" ht="51" x14ac:dyDescent="0.25">
      <c r="Q3" s="41" t="s">
        <v>47</v>
      </c>
      <c r="R3" s="41" t="s">
        <v>46</v>
      </c>
      <c r="S3" s="41" t="s">
        <v>43</v>
      </c>
      <c r="T3" s="41" t="s">
        <v>7</v>
      </c>
      <c r="U3" s="41" t="s">
        <v>0</v>
      </c>
      <c r="V3" s="41" t="s">
        <v>22</v>
      </c>
      <c r="W3" s="35" t="s">
        <v>50</v>
      </c>
      <c r="X3" s="41" t="s">
        <v>44</v>
      </c>
      <c r="Y3" s="41" t="s">
        <v>171</v>
      </c>
      <c r="Z3" s="41" t="s">
        <v>45</v>
      </c>
    </row>
    <row r="4" spans="1:26" x14ac:dyDescent="0.25">
      <c r="Q4" s="609" t="s">
        <v>51</v>
      </c>
      <c r="R4" s="613" t="s">
        <v>397</v>
      </c>
      <c r="S4" s="609" t="s">
        <v>302</v>
      </c>
      <c r="T4" s="610" t="s">
        <v>26</v>
      </c>
      <c r="U4" s="610">
        <v>1</v>
      </c>
      <c r="V4" s="611">
        <v>75000</v>
      </c>
      <c r="W4" s="611">
        <f>U4*V4</f>
        <v>75000</v>
      </c>
      <c r="X4" s="612" t="s">
        <v>398</v>
      </c>
      <c r="Y4" s="600" t="s">
        <v>230</v>
      </c>
      <c r="Z4" s="609" t="s">
        <v>302</v>
      </c>
    </row>
    <row r="5" spans="1:26" x14ac:dyDescent="0.25">
      <c r="Q5" s="609"/>
      <c r="R5" s="613"/>
      <c r="S5" s="609"/>
      <c r="T5" s="610"/>
      <c r="U5" s="610"/>
      <c r="V5" s="611"/>
      <c r="W5" s="611"/>
      <c r="X5" s="612"/>
      <c r="Y5" s="597"/>
      <c r="Z5" s="609"/>
    </row>
    <row r="6" spans="1:26" ht="36" x14ac:dyDescent="0.25">
      <c r="Q6" s="265" t="s">
        <v>396</v>
      </c>
      <c r="R6" s="343" t="s">
        <v>282</v>
      </c>
      <c r="S6" s="344" t="s">
        <v>395</v>
      </c>
      <c r="T6" s="346" t="s">
        <v>26</v>
      </c>
      <c r="U6" s="346">
        <v>2</v>
      </c>
      <c r="V6" s="440">
        <v>285500</v>
      </c>
      <c r="W6" s="440">
        <v>285500</v>
      </c>
      <c r="X6" s="347" t="s">
        <v>134</v>
      </c>
      <c r="Y6" s="339" t="s">
        <v>230</v>
      </c>
      <c r="Z6" s="344" t="s">
        <v>395</v>
      </c>
    </row>
    <row r="7" spans="1:26" ht="37.5" customHeight="1" x14ac:dyDescent="0.25">
      <c r="Q7" s="265" t="s">
        <v>394</v>
      </c>
      <c r="R7" s="343" t="s">
        <v>399</v>
      </c>
      <c r="S7" s="344" t="s">
        <v>302</v>
      </c>
      <c r="T7" s="346" t="s">
        <v>26</v>
      </c>
      <c r="U7" s="346">
        <v>1</v>
      </c>
      <c r="V7" s="454">
        <v>770365.75</v>
      </c>
      <c r="W7" s="454">
        <v>770365.75</v>
      </c>
      <c r="X7" s="347" t="s">
        <v>55</v>
      </c>
      <c r="Y7" s="339"/>
      <c r="Z7" s="344" t="s">
        <v>302</v>
      </c>
    </row>
    <row r="8" spans="1:26" ht="37.5" customHeight="1" x14ac:dyDescent="0.25">
      <c r="Q8" s="265" t="s">
        <v>40</v>
      </c>
      <c r="R8" s="343" t="s">
        <v>399</v>
      </c>
      <c r="S8" s="344" t="s">
        <v>400</v>
      </c>
      <c r="T8" s="346" t="s">
        <v>26</v>
      </c>
      <c r="U8" s="346">
        <v>1</v>
      </c>
      <c r="V8" s="454">
        <v>33453.919999999998</v>
      </c>
      <c r="W8" s="454">
        <v>33453.919999999998</v>
      </c>
      <c r="X8" s="347" t="s">
        <v>55</v>
      </c>
      <c r="Y8" s="339"/>
      <c r="Z8" s="344" t="s">
        <v>400</v>
      </c>
    </row>
    <row r="9" spans="1:26" ht="37.5" customHeight="1" x14ac:dyDescent="0.25">
      <c r="Q9" s="265" t="s">
        <v>40</v>
      </c>
      <c r="R9" s="442" t="s">
        <v>399</v>
      </c>
      <c r="S9" s="438" t="s">
        <v>400</v>
      </c>
      <c r="T9" s="439" t="s">
        <v>26</v>
      </c>
      <c r="U9" s="439">
        <v>1</v>
      </c>
      <c r="V9" s="357">
        <v>47430.32</v>
      </c>
      <c r="W9" s="357">
        <v>47430.32</v>
      </c>
      <c r="X9" s="441" t="s">
        <v>55</v>
      </c>
      <c r="Y9" s="437"/>
      <c r="Z9" s="438" t="s">
        <v>400</v>
      </c>
    </row>
    <row r="10" spans="1:26" x14ac:dyDescent="0.25">
      <c r="Q10" s="6" t="s">
        <v>1</v>
      </c>
      <c r="R10" s="6"/>
      <c r="S10" s="6"/>
      <c r="T10" s="64"/>
      <c r="U10" s="64"/>
      <c r="V10" s="64"/>
      <c r="W10" s="65">
        <f>SUM(W4:W9)</f>
        <v>1211749.99</v>
      </c>
      <c r="X10" s="66"/>
      <c r="Y10" s="66"/>
      <c r="Z10" s="64"/>
    </row>
    <row r="11" spans="1:26" ht="30" x14ac:dyDescent="0.25">
      <c r="Q11" s="113" t="s">
        <v>393</v>
      </c>
      <c r="R11" s="343" t="s">
        <v>282</v>
      </c>
      <c r="S11" s="343" t="s">
        <v>53</v>
      </c>
      <c r="T11" s="346" t="s">
        <v>92</v>
      </c>
      <c r="U11" s="346">
        <v>1</v>
      </c>
      <c r="V11" s="355">
        <v>435156</v>
      </c>
      <c r="W11" s="356">
        <v>435156</v>
      </c>
      <c r="X11" s="345" t="s">
        <v>55</v>
      </c>
      <c r="Y11" s="345" t="s">
        <v>230</v>
      </c>
      <c r="Z11" s="16" t="s">
        <v>326</v>
      </c>
    </row>
    <row r="12" spans="1:26" x14ac:dyDescent="0.25">
      <c r="Q12" s="6"/>
      <c r="R12" s="6"/>
      <c r="S12" s="6"/>
      <c r="T12" s="64"/>
      <c r="U12" s="64"/>
      <c r="V12" s="64"/>
      <c r="W12" s="65">
        <f>SUM(W11:W11)</f>
        <v>435156</v>
      </c>
      <c r="X12" s="66"/>
      <c r="Y12" s="66"/>
      <c r="Z12" s="64"/>
    </row>
  </sheetData>
  <mergeCells count="12">
    <mergeCell ref="G2:N2"/>
    <mergeCell ref="Q4:Q5"/>
    <mergeCell ref="R4:R5"/>
    <mergeCell ref="S4:S5"/>
    <mergeCell ref="R1:W1"/>
    <mergeCell ref="Y4:Y5"/>
    <mergeCell ref="Z4:Z5"/>
    <mergeCell ref="T4:T5"/>
    <mergeCell ref="U4:U5"/>
    <mergeCell ref="V4:V5"/>
    <mergeCell ref="W4:W5"/>
    <mergeCell ref="X4:X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8"/>
  <sheetViews>
    <sheetView workbookViewId="0">
      <selection activeCell="G11" sqref="G11:G12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43" t="s">
        <v>166</v>
      </c>
      <c r="C4" s="643"/>
      <c r="D4" s="643"/>
      <c r="E4" s="643"/>
      <c r="F4" s="643"/>
      <c r="G4" s="643"/>
      <c r="H4" s="643"/>
      <c r="I4" s="643"/>
      <c r="J4" s="643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45"/>
      <c r="C5" s="45"/>
      <c r="D5" s="45"/>
      <c r="E5" s="45"/>
      <c r="F5" s="45"/>
      <c r="G5" s="45"/>
      <c r="H5" s="45"/>
      <c r="I5" s="90"/>
      <c r="J5" s="45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41" t="s">
        <v>47</v>
      </c>
      <c r="B7" s="41" t="s">
        <v>46</v>
      </c>
      <c r="C7" s="41" t="s">
        <v>15</v>
      </c>
      <c r="D7" s="41" t="s">
        <v>7</v>
      </c>
      <c r="E7" s="41" t="s">
        <v>0</v>
      </c>
      <c r="F7" s="41" t="s">
        <v>22</v>
      </c>
      <c r="G7" s="35" t="s">
        <v>50</v>
      </c>
      <c r="H7" s="41" t="s">
        <v>44</v>
      </c>
      <c r="I7" s="41" t="s">
        <v>171</v>
      </c>
      <c r="J7" s="41" t="s">
        <v>45</v>
      </c>
      <c r="L7" s="583">
        <v>1540479.6</v>
      </c>
    </row>
    <row r="8" spans="1:18" ht="15" customHeight="1" x14ac:dyDescent="0.25">
      <c r="A8" s="601" t="s">
        <v>71</v>
      </c>
      <c r="B8" s="603" t="s">
        <v>16</v>
      </c>
      <c r="C8" s="598" t="s">
        <v>9</v>
      </c>
      <c r="D8" s="604" t="s">
        <v>42</v>
      </c>
      <c r="E8" s="604">
        <v>1</v>
      </c>
      <c r="F8" s="594">
        <v>2000000</v>
      </c>
      <c r="G8" s="594">
        <v>2000000</v>
      </c>
      <c r="H8" s="596" t="s">
        <v>72</v>
      </c>
      <c r="I8" s="87"/>
      <c r="J8" s="598" t="s">
        <v>9</v>
      </c>
      <c r="L8" s="583">
        <v>184857.55</v>
      </c>
    </row>
    <row r="9" spans="1:18" ht="51" customHeight="1" x14ac:dyDescent="0.25">
      <c r="A9" s="602"/>
      <c r="B9" s="599"/>
      <c r="C9" s="599"/>
      <c r="D9" s="605"/>
      <c r="E9" s="605"/>
      <c r="F9" s="595"/>
      <c r="G9" s="595"/>
      <c r="H9" s="597"/>
      <c r="I9" s="88" t="s">
        <v>230</v>
      </c>
      <c r="J9" s="599"/>
    </row>
    <row r="10" spans="1:18" ht="30.75" customHeight="1" x14ac:dyDescent="0.25">
      <c r="A10" s="565" t="s">
        <v>123</v>
      </c>
      <c r="B10" s="9" t="s">
        <v>149</v>
      </c>
      <c r="C10" s="566" t="s">
        <v>124</v>
      </c>
      <c r="D10" s="567" t="s">
        <v>42</v>
      </c>
      <c r="E10" s="567">
        <v>1</v>
      </c>
      <c r="F10" s="568">
        <v>416042.62</v>
      </c>
      <c r="G10" s="568">
        <v>416042.62</v>
      </c>
      <c r="H10" s="568" t="s">
        <v>55</v>
      </c>
      <c r="I10" s="568" t="s">
        <v>230</v>
      </c>
      <c r="J10" s="566" t="s">
        <v>124</v>
      </c>
    </row>
    <row r="11" spans="1:18" ht="30.75" customHeight="1" x14ac:dyDescent="0.25">
      <c r="A11" s="565" t="s">
        <v>633</v>
      </c>
      <c r="B11" s="9" t="s">
        <v>616</v>
      </c>
      <c r="C11" s="566" t="s">
        <v>632</v>
      </c>
      <c r="D11" s="567" t="s">
        <v>42</v>
      </c>
      <c r="E11" s="567">
        <v>1</v>
      </c>
      <c r="F11" s="583">
        <v>1540479.6</v>
      </c>
      <c r="G11" s="583">
        <v>1540479.6</v>
      </c>
      <c r="H11" s="568"/>
      <c r="I11" s="568"/>
      <c r="J11" s="566"/>
    </row>
    <row r="12" spans="1:18" ht="30.75" customHeight="1" x14ac:dyDescent="0.25">
      <c r="A12" s="565" t="s">
        <v>368</v>
      </c>
      <c r="B12" s="9"/>
      <c r="C12" s="566"/>
      <c r="D12" s="567" t="s">
        <v>42</v>
      </c>
      <c r="E12" s="567">
        <v>1</v>
      </c>
      <c r="F12" s="583">
        <v>184857.55</v>
      </c>
      <c r="G12" s="583">
        <v>184857.55</v>
      </c>
      <c r="H12" s="568"/>
      <c r="I12" s="568"/>
      <c r="J12" s="566"/>
    </row>
    <row r="13" spans="1:18" ht="15.75" thickBot="1" x14ac:dyDescent="0.3">
      <c r="A13" s="161"/>
      <c r="B13" s="161"/>
      <c r="C13" s="161"/>
      <c r="D13" s="297"/>
      <c r="E13" s="297"/>
      <c r="F13" s="297"/>
      <c r="G13" s="298">
        <f>SUM(G8:G12)</f>
        <v>4141379.77</v>
      </c>
      <c r="H13" s="299"/>
      <c r="I13" s="300"/>
      <c r="J13" s="30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J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3"/>
  <sheetViews>
    <sheetView topLeftCell="A4" workbookViewId="0">
      <selection activeCell="G13" sqref="G13"/>
    </sheetView>
  </sheetViews>
  <sheetFormatPr defaultRowHeight="15" x14ac:dyDescent="0.25"/>
  <cols>
    <col min="1" max="1" width="28.85546875" customWidth="1"/>
    <col min="2" max="2" width="18.285156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650" t="s">
        <v>167</v>
      </c>
      <c r="C2" s="650"/>
      <c r="D2" s="650"/>
      <c r="E2" s="650"/>
      <c r="F2" s="650"/>
      <c r="G2" s="1"/>
      <c r="H2" s="23"/>
      <c r="I2" s="23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25"/>
      <c r="C3" s="25"/>
      <c r="D3" s="25"/>
      <c r="E3" s="25"/>
      <c r="F3" s="23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5" spans="1:18" ht="48.75" customHeight="1" x14ac:dyDescent="0.25">
      <c r="A5" s="37" t="s">
        <v>47</v>
      </c>
      <c r="B5" s="37" t="s">
        <v>46</v>
      </c>
      <c r="C5" s="37" t="s">
        <v>43</v>
      </c>
      <c r="D5" s="37" t="s">
        <v>7</v>
      </c>
      <c r="E5" s="37" t="s">
        <v>0</v>
      </c>
      <c r="F5" s="37" t="s">
        <v>22</v>
      </c>
      <c r="G5" s="35" t="s">
        <v>50</v>
      </c>
      <c r="H5" s="37" t="s">
        <v>44</v>
      </c>
      <c r="I5" s="41" t="s">
        <v>171</v>
      </c>
      <c r="J5" s="37" t="s">
        <v>45</v>
      </c>
    </row>
    <row r="6" spans="1:18" ht="54.75" customHeight="1" x14ac:dyDescent="0.25">
      <c r="A6" s="26" t="s">
        <v>93</v>
      </c>
      <c r="B6" s="21" t="s">
        <v>145</v>
      </c>
      <c r="C6" s="21" t="s">
        <v>73</v>
      </c>
      <c r="D6" s="11" t="s">
        <v>6</v>
      </c>
      <c r="E6" s="11">
        <v>2</v>
      </c>
      <c r="F6" s="12">
        <f>G6/E6</f>
        <v>20000</v>
      </c>
      <c r="G6" s="12">
        <v>40000</v>
      </c>
      <c r="H6" s="13" t="s">
        <v>74</v>
      </c>
      <c r="I6" s="92" t="s">
        <v>230</v>
      </c>
      <c r="J6" s="9" t="s">
        <v>17</v>
      </c>
    </row>
    <row r="7" spans="1:18" ht="27.75" customHeight="1" x14ac:dyDescent="0.25">
      <c r="A7" s="651" t="s">
        <v>94</v>
      </c>
      <c r="B7" s="598" t="s">
        <v>145</v>
      </c>
      <c r="C7" s="598" t="s">
        <v>73</v>
      </c>
      <c r="D7" s="11" t="s">
        <v>5</v>
      </c>
      <c r="E7" s="12">
        <v>1</v>
      </c>
      <c r="F7" s="12">
        <f>G7/1.12</f>
        <v>70900</v>
      </c>
      <c r="G7" s="40">
        <v>79408</v>
      </c>
      <c r="H7" s="600" t="s">
        <v>75</v>
      </c>
      <c r="I7" s="600" t="s">
        <v>230</v>
      </c>
      <c r="J7" s="50" t="s">
        <v>10</v>
      </c>
    </row>
    <row r="8" spans="1:18" ht="27" customHeight="1" x14ac:dyDescent="0.25">
      <c r="A8" s="652"/>
      <c r="B8" s="603"/>
      <c r="C8" s="603"/>
      <c r="D8" s="11" t="s">
        <v>5</v>
      </c>
      <c r="E8" s="12">
        <v>2</v>
      </c>
      <c r="F8" s="12">
        <f>G8/1.12</f>
        <v>28499.999999999996</v>
      </c>
      <c r="G8" s="12">
        <v>31920</v>
      </c>
      <c r="H8" s="596"/>
      <c r="I8" s="596"/>
      <c r="J8" s="28" t="s">
        <v>11</v>
      </c>
    </row>
    <row r="9" spans="1:18" ht="35.25" customHeight="1" x14ac:dyDescent="0.25">
      <c r="A9" s="652"/>
      <c r="B9" s="603"/>
      <c r="C9" s="603"/>
      <c r="D9" s="11" t="s">
        <v>5</v>
      </c>
      <c r="E9" s="12">
        <v>1</v>
      </c>
      <c r="F9" s="12">
        <f>G9/1.12</f>
        <v>79623.214285714275</v>
      </c>
      <c r="G9" s="12">
        <v>89178</v>
      </c>
      <c r="H9" s="596"/>
      <c r="I9" s="596"/>
      <c r="J9" s="28" t="s">
        <v>12</v>
      </c>
    </row>
    <row r="10" spans="1:18" ht="30" customHeight="1" x14ac:dyDescent="0.25">
      <c r="A10" s="653"/>
      <c r="B10" s="599"/>
      <c r="C10" s="599"/>
      <c r="D10" s="11" t="s">
        <v>5</v>
      </c>
      <c r="E10" s="12">
        <v>2</v>
      </c>
      <c r="F10" s="12">
        <f>G10/1.12</f>
        <v>11076.785714285714</v>
      </c>
      <c r="G10" s="12">
        <v>12406</v>
      </c>
      <c r="H10" s="597"/>
      <c r="I10" s="597"/>
      <c r="J10" s="28" t="s">
        <v>13</v>
      </c>
    </row>
    <row r="11" spans="1:18" ht="35.25" customHeight="1" x14ac:dyDescent="0.25">
      <c r="A11" s="323" t="s">
        <v>375</v>
      </c>
      <c r="B11" s="38" t="s">
        <v>372</v>
      </c>
      <c r="C11" s="26" t="s">
        <v>73</v>
      </c>
      <c r="D11" s="39" t="s">
        <v>6</v>
      </c>
      <c r="E11" s="39">
        <v>1</v>
      </c>
      <c r="F11" s="40">
        <v>1496440</v>
      </c>
      <c r="G11" s="40">
        <v>1496440</v>
      </c>
      <c r="H11" s="386">
        <v>45961</v>
      </c>
      <c r="I11" s="386" t="s">
        <v>230</v>
      </c>
      <c r="J11" s="383" t="s">
        <v>376</v>
      </c>
    </row>
    <row r="12" spans="1:18" ht="35.25" customHeight="1" thickBot="1" x14ac:dyDescent="0.3">
      <c r="A12" s="388" t="s">
        <v>454</v>
      </c>
      <c r="B12" s="381" t="s">
        <v>440</v>
      </c>
      <c r="C12" s="388" t="s">
        <v>455</v>
      </c>
      <c r="D12" s="382" t="s">
        <v>6</v>
      </c>
      <c r="E12" s="382">
        <v>1</v>
      </c>
      <c r="F12" s="380">
        <v>5846236</v>
      </c>
      <c r="G12" s="380">
        <f>E12*F12</f>
        <v>5846236</v>
      </c>
      <c r="H12" s="386" t="s">
        <v>456</v>
      </c>
      <c r="I12" s="555" t="s">
        <v>230</v>
      </c>
      <c r="J12" s="383" t="s">
        <v>455</v>
      </c>
    </row>
    <row r="13" spans="1:18" x14ac:dyDescent="0.25">
      <c r="A13" s="81" t="s">
        <v>1</v>
      </c>
      <c r="B13" s="81"/>
      <c r="C13" s="108"/>
      <c r="D13" s="82"/>
      <c r="E13" s="82"/>
      <c r="F13" s="82"/>
      <c r="G13" s="83">
        <f>SUM(G6:G12)</f>
        <v>7595588</v>
      </c>
      <c r="H13" s="243"/>
      <c r="I13" s="241"/>
      <c r="J13" s="222"/>
    </row>
    <row r="14" spans="1:18" ht="27.75" customHeight="1" x14ac:dyDescent="0.25">
      <c r="A14" s="116" t="s">
        <v>295</v>
      </c>
      <c r="B14" s="116" t="s">
        <v>219</v>
      </c>
      <c r="C14" s="116" t="s">
        <v>293</v>
      </c>
      <c r="D14" s="217" t="s">
        <v>42</v>
      </c>
      <c r="E14" s="250">
        <v>1</v>
      </c>
      <c r="F14" s="117">
        <v>3800000</v>
      </c>
      <c r="G14" s="117">
        <v>3800000</v>
      </c>
      <c r="H14" s="116" t="s">
        <v>294</v>
      </c>
      <c r="I14" s="555" t="s">
        <v>230</v>
      </c>
      <c r="J14" s="116" t="s">
        <v>296</v>
      </c>
    </row>
    <row r="15" spans="1:18" x14ac:dyDescent="0.25">
      <c r="A15" s="110"/>
      <c r="B15" s="110"/>
      <c r="C15" s="110"/>
      <c r="D15" s="110"/>
      <c r="E15" s="110"/>
      <c r="F15" s="114"/>
      <c r="G15" s="114"/>
      <c r="H15" s="110"/>
      <c r="I15" s="110"/>
      <c r="J15" s="110"/>
    </row>
    <row r="16" spans="1:18" x14ac:dyDescent="0.25">
      <c r="A16" s="110"/>
      <c r="B16" s="110"/>
      <c r="C16" s="110"/>
      <c r="D16" s="110"/>
      <c r="E16" s="110"/>
      <c r="F16" s="114"/>
      <c r="G16" s="114"/>
      <c r="H16" s="110"/>
      <c r="I16" s="110"/>
      <c r="J16" s="110"/>
    </row>
    <row r="17" spans="1:10" x14ac:dyDescent="0.25">
      <c r="A17" s="110"/>
      <c r="B17" s="110"/>
      <c r="C17" s="110"/>
      <c r="D17" s="110"/>
      <c r="E17" s="110"/>
      <c r="F17" s="114"/>
      <c r="G17" s="114"/>
      <c r="H17" s="110"/>
      <c r="I17" s="110"/>
      <c r="J17" s="110"/>
    </row>
    <row r="18" spans="1:10" x14ac:dyDescent="0.25">
      <c r="A18" s="111"/>
      <c r="B18" s="111"/>
      <c r="C18" s="111"/>
      <c r="D18" s="111"/>
      <c r="E18" s="111"/>
      <c r="F18" s="111"/>
      <c r="G18" s="115"/>
      <c r="H18" s="111"/>
      <c r="I18" s="111"/>
      <c r="J18" s="111"/>
    </row>
    <row r="19" spans="1:10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</row>
    <row r="20" spans="1:10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</row>
    <row r="21" spans="1:10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</row>
    <row r="22" spans="1:10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</row>
    <row r="23" spans="1:10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</row>
  </sheetData>
  <mergeCells count="6">
    <mergeCell ref="I7:I10"/>
    <mergeCell ref="B2:F2"/>
    <mergeCell ref="H7:H10"/>
    <mergeCell ref="A7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23"/>
  <sheetViews>
    <sheetView topLeftCell="A7" workbookViewId="0">
      <selection activeCell="D22" sqref="D22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650" t="s">
        <v>168</v>
      </c>
      <c r="C3" s="650"/>
      <c r="D3" s="650"/>
      <c r="E3" s="650"/>
      <c r="F3" s="650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601" t="s">
        <v>76</v>
      </c>
      <c r="B7" s="603" t="s">
        <v>142</v>
      </c>
      <c r="C7" s="601" t="s">
        <v>18</v>
      </c>
      <c r="D7" s="604" t="s">
        <v>26</v>
      </c>
      <c r="E7" s="604">
        <v>1</v>
      </c>
      <c r="F7" s="594">
        <v>500000</v>
      </c>
      <c r="G7" s="594">
        <v>500000</v>
      </c>
      <c r="H7" s="596" t="s">
        <v>115</v>
      </c>
      <c r="I7" s="99"/>
      <c r="J7" s="601" t="s">
        <v>18</v>
      </c>
    </row>
    <row r="8" spans="1:18" ht="45.75" customHeight="1" x14ac:dyDescent="0.25">
      <c r="A8" s="602"/>
      <c r="B8" s="599"/>
      <c r="C8" s="602"/>
      <c r="D8" s="605"/>
      <c r="E8" s="605"/>
      <c r="F8" s="595"/>
      <c r="G8" s="595"/>
      <c r="H8" s="597"/>
      <c r="I8" s="100" t="s">
        <v>230</v>
      </c>
      <c r="J8" s="602"/>
    </row>
    <row r="9" spans="1:18" ht="75" customHeight="1" x14ac:dyDescent="0.25">
      <c r="A9" s="418" t="s">
        <v>77</v>
      </c>
      <c r="B9" s="426" t="s">
        <v>142</v>
      </c>
      <c r="C9" s="9" t="s">
        <v>20</v>
      </c>
      <c r="D9" s="419" t="s">
        <v>26</v>
      </c>
      <c r="E9" s="419">
        <v>1</v>
      </c>
      <c r="F9" s="506">
        <v>4500000</v>
      </c>
      <c r="G9" s="506">
        <v>4500000</v>
      </c>
      <c r="H9" s="8" t="s">
        <v>116</v>
      </c>
      <c r="I9" s="8" t="s">
        <v>230</v>
      </c>
      <c r="J9" s="106" t="s">
        <v>20</v>
      </c>
    </row>
    <row r="10" spans="1:18" ht="19.5" customHeight="1" thickBot="1" x14ac:dyDescent="0.3">
      <c r="A10" s="418" t="s">
        <v>27</v>
      </c>
      <c r="B10" s="426"/>
      <c r="C10" s="9" t="s">
        <v>302</v>
      </c>
      <c r="D10" s="419" t="s">
        <v>26</v>
      </c>
      <c r="E10" s="419">
        <v>1</v>
      </c>
      <c r="F10" s="506">
        <v>67120</v>
      </c>
      <c r="G10" s="506">
        <v>67120</v>
      </c>
      <c r="H10" s="8"/>
      <c r="I10" s="8" t="s">
        <v>230</v>
      </c>
      <c r="J10" s="9" t="s">
        <v>302</v>
      </c>
    </row>
    <row r="11" spans="1:18" x14ac:dyDescent="0.25">
      <c r="A11" s="443" t="s">
        <v>1</v>
      </c>
      <c r="B11" s="108"/>
      <c r="C11" s="108"/>
      <c r="D11" s="263"/>
      <c r="E11" s="263"/>
      <c r="F11" s="263"/>
      <c r="G11" s="304">
        <f>SUM(G7:G10)</f>
        <v>5067120</v>
      </c>
      <c r="H11" s="243"/>
      <c r="I11" s="433"/>
      <c r="J11" s="109"/>
    </row>
    <row r="12" spans="1:18" ht="25.5" x14ac:dyDescent="0.25">
      <c r="A12" s="130" t="s">
        <v>205</v>
      </c>
      <c r="B12" s="8" t="s">
        <v>189</v>
      </c>
      <c r="C12" s="8" t="s">
        <v>53</v>
      </c>
      <c r="D12" s="216" t="s">
        <v>6</v>
      </c>
      <c r="E12" s="132">
        <v>1</v>
      </c>
      <c r="F12" s="131">
        <v>2986926.8</v>
      </c>
      <c r="G12" s="131">
        <v>2986926.8</v>
      </c>
      <c r="H12" s="132" t="s">
        <v>136</v>
      </c>
      <c r="I12" s="8" t="s">
        <v>230</v>
      </c>
      <c r="J12" s="130" t="s">
        <v>206</v>
      </c>
    </row>
    <row r="13" spans="1:18" ht="30.75" customHeight="1" x14ac:dyDescent="0.25">
      <c r="A13" s="215" t="s">
        <v>300</v>
      </c>
      <c r="B13" s="8" t="s">
        <v>301</v>
      </c>
      <c r="C13" s="215" t="s">
        <v>73</v>
      </c>
      <c r="D13" s="205" t="s">
        <v>6</v>
      </c>
      <c r="E13" s="205">
        <v>1</v>
      </c>
      <c r="F13" s="140">
        <v>150030</v>
      </c>
      <c r="G13" s="140">
        <v>150030</v>
      </c>
      <c r="H13" s="205" t="s">
        <v>55</v>
      </c>
      <c r="I13" s="2" t="s">
        <v>230</v>
      </c>
      <c r="J13" s="215" t="s">
        <v>73</v>
      </c>
    </row>
    <row r="14" spans="1:18" ht="38.25" x14ac:dyDescent="0.25">
      <c r="A14" s="320" t="s">
        <v>371</v>
      </c>
      <c r="B14" s="2" t="s">
        <v>372</v>
      </c>
      <c r="C14" s="320" t="s">
        <v>373</v>
      </c>
      <c r="D14" s="8" t="s">
        <v>6</v>
      </c>
      <c r="E14" s="322">
        <v>1</v>
      </c>
      <c r="F14" s="321">
        <v>494117</v>
      </c>
      <c r="G14" s="321">
        <v>494117</v>
      </c>
      <c r="H14" s="322" t="s">
        <v>374</v>
      </c>
      <c r="I14" s="8" t="s">
        <v>230</v>
      </c>
      <c r="J14" s="8" t="s">
        <v>383</v>
      </c>
    </row>
    <row r="15" spans="1:18" ht="25.5" x14ac:dyDescent="0.25">
      <c r="A15" s="8" t="s">
        <v>574</v>
      </c>
      <c r="B15" s="8" t="s">
        <v>575</v>
      </c>
      <c r="C15" s="531" t="s">
        <v>73</v>
      </c>
      <c r="D15" s="205" t="s">
        <v>6</v>
      </c>
      <c r="E15" s="205">
        <v>1</v>
      </c>
      <c r="F15" s="140">
        <v>112070</v>
      </c>
      <c r="G15" s="140">
        <v>112070</v>
      </c>
      <c r="H15" s="2" t="s">
        <v>577</v>
      </c>
      <c r="I15" s="8" t="s">
        <v>230</v>
      </c>
      <c r="J15" s="2" t="s">
        <v>576</v>
      </c>
    </row>
    <row r="16" spans="1:18" ht="26.25" x14ac:dyDescent="0.25">
      <c r="A16" s="534" t="s">
        <v>578</v>
      </c>
      <c r="B16" s="2" t="s">
        <v>575</v>
      </c>
      <c r="C16" s="531" t="s">
        <v>73</v>
      </c>
      <c r="D16" s="205" t="s">
        <v>6</v>
      </c>
      <c r="E16" s="205">
        <v>1</v>
      </c>
      <c r="F16" s="140">
        <v>227985.11</v>
      </c>
      <c r="G16" s="140">
        <v>227985.11</v>
      </c>
      <c r="H16" s="2"/>
      <c r="I16" s="2"/>
      <c r="J16" s="531" t="s">
        <v>73</v>
      </c>
    </row>
    <row r="17" spans="1:10" ht="26.25" x14ac:dyDescent="0.25">
      <c r="A17" s="534" t="s">
        <v>579</v>
      </c>
      <c r="B17" s="2" t="s">
        <v>575</v>
      </c>
      <c r="C17" s="531" t="s">
        <v>73</v>
      </c>
      <c r="D17" s="205" t="s">
        <v>6</v>
      </c>
      <c r="E17" s="205">
        <v>1</v>
      </c>
      <c r="F17" s="2">
        <v>110020</v>
      </c>
      <c r="G17" s="2">
        <v>110020</v>
      </c>
      <c r="H17" s="2"/>
      <c r="I17" s="8" t="s">
        <v>230</v>
      </c>
      <c r="J17" s="2"/>
    </row>
    <row r="18" spans="1:10" ht="26.25" x14ac:dyDescent="0.25">
      <c r="A18" s="534" t="s">
        <v>580</v>
      </c>
      <c r="B18" s="2" t="s">
        <v>575</v>
      </c>
      <c r="C18" s="8" t="s">
        <v>53</v>
      </c>
      <c r="D18" s="205" t="s">
        <v>6</v>
      </c>
      <c r="E18" s="205">
        <v>1</v>
      </c>
      <c r="F18" s="2">
        <v>1297430</v>
      </c>
      <c r="G18" s="2">
        <v>1297430</v>
      </c>
      <c r="H18" s="2"/>
      <c r="I18" s="2"/>
      <c r="J18" s="2"/>
    </row>
    <row r="19" spans="1:10" ht="25.5" x14ac:dyDescent="0.25">
      <c r="A19" s="8" t="s">
        <v>581</v>
      </c>
      <c r="B19" s="8" t="s">
        <v>575</v>
      </c>
      <c r="C19" s="531" t="s">
        <v>73</v>
      </c>
      <c r="D19" s="205" t="s">
        <v>6</v>
      </c>
      <c r="E19" s="205">
        <v>2</v>
      </c>
      <c r="F19" s="2">
        <v>130368</v>
      </c>
      <c r="G19" s="2">
        <v>130368</v>
      </c>
      <c r="H19" s="2"/>
      <c r="I19" s="8" t="s">
        <v>230</v>
      </c>
      <c r="J19" s="2"/>
    </row>
    <row r="20" spans="1:10" ht="26.25" x14ac:dyDescent="0.25">
      <c r="A20" s="534" t="s">
        <v>593</v>
      </c>
      <c r="B20" s="8" t="s">
        <v>575</v>
      </c>
      <c r="C20" s="8" t="s">
        <v>53</v>
      </c>
      <c r="D20" s="532" t="s">
        <v>6</v>
      </c>
      <c r="E20" s="532">
        <v>1</v>
      </c>
      <c r="F20" s="8">
        <v>886866</v>
      </c>
      <c r="G20" s="8">
        <v>886866</v>
      </c>
      <c r="H20" s="8" t="s">
        <v>594</v>
      </c>
      <c r="I20" s="2"/>
      <c r="J20" s="8" t="s">
        <v>437</v>
      </c>
    </row>
    <row r="21" spans="1:10" x14ac:dyDescent="0.25">
      <c r="A21" s="427"/>
      <c r="B21" s="427"/>
      <c r="C21" s="427"/>
      <c r="D21" s="427"/>
      <c r="E21" s="427"/>
      <c r="F21" s="427"/>
      <c r="G21" s="114">
        <f>SUM(G12:G20)</f>
        <v>6395812.9100000001</v>
      </c>
      <c r="H21" s="427"/>
      <c r="I21" s="427"/>
      <c r="J21" s="427"/>
    </row>
    <row r="22" spans="1:10" x14ac:dyDescent="0.25">
      <c r="A22" s="427"/>
      <c r="B22" s="427"/>
      <c r="C22" s="427"/>
      <c r="D22" s="427"/>
      <c r="E22" s="427"/>
      <c r="F22" s="427"/>
      <c r="G22" s="427"/>
      <c r="H22" s="427"/>
      <c r="I22" s="427"/>
      <c r="J22" s="427"/>
    </row>
    <row r="23" spans="1:10" x14ac:dyDescent="0.25">
      <c r="A23" s="427"/>
      <c r="B23" s="427"/>
      <c r="C23" s="427"/>
      <c r="D23" s="427"/>
      <c r="E23" s="427"/>
      <c r="F23" s="427"/>
      <c r="G23" s="427"/>
      <c r="H23" s="427"/>
      <c r="I23" s="427"/>
      <c r="J23" s="427"/>
    </row>
  </sheetData>
  <mergeCells count="10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F3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22"/>
  <sheetViews>
    <sheetView workbookViewId="0">
      <selection activeCell="B14" sqref="B14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3" t="s">
        <v>169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37" t="s">
        <v>47</v>
      </c>
      <c r="B7" s="37" t="s">
        <v>46</v>
      </c>
      <c r="C7" s="37" t="s">
        <v>43</v>
      </c>
      <c r="D7" s="37" t="s">
        <v>7</v>
      </c>
      <c r="E7" s="37" t="s">
        <v>0</v>
      </c>
      <c r="F7" s="37" t="s">
        <v>22</v>
      </c>
      <c r="G7" s="35" t="s">
        <v>50</v>
      </c>
      <c r="H7" s="37" t="s">
        <v>44</v>
      </c>
      <c r="I7" s="41" t="s">
        <v>171</v>
      </c>
      <c r="J7" s="37" t="s">
        <v>45</v>
      </c>
    </row>
    <row r="8" spans="1:18" x14ac:dyDescent="0.25">
      <c r="A8" s="601" t="s">
        <v>19</v>
      </c>
      <c r="B8" s="603" t="s">
        <v>142</v>
      </c>
      <c r="C8" s="601" t="s">
        <v>21</v>
      </c>
      <c r="D8" s="604" t="s">
        <v>26</v>
      </c>
      <c r="E8" s="604">
        <v>1</v>
      </c>
      <c r="F8" s="594">
        <v>5000000</v>
      </c>
      <c r="G8" s="594">
        <v>5000000</v>
      </c>
      <c r="H8" s="596" t="s">
        <v>108</v>
      </c>
      <c r="I8" s="99"/>
      <c r="J8" s="601" t="s">
        <v>21</v>
      </c>
    </row>
    <row r="9" spans="1:18" ht="34.5" customHeight="1" x14ac:dyDescent="0.25">
      <c r="A9" s="602"/>
      <c r="B9" s="599"/>
      <c r="C9" s="602"/>
      <c r="D9" s="605"/>
      <c r="E9" s="605"/>
      <c r="F9" s="595"/>
      <c r="G9" s="595"/>
      <c r="H9" s="597"/>
      <c r="I9" s="100" t="s">
        <v>230</v>
      </c>
      <c r="J9" s="602"/>
    </row>
    <row r="10" spans="1:18" ht="28.5" customHeight="1" x14ac:dyDescent="0.25">
      <c r="A10" s="155" t="s">
        <v>222</v>
      </c>
      <c r="B10" s="153" t="s">
        <v>223</v>
      </c>
      <c r="C10" s="106" t="s">
        <v>14</v>
      </c>
      <c r="D10" s="154" t="s">
        <v>26</v>
      </c>
      <c r="E10" s="256">
        <v>1</v>
      </c>
      <c r="F10" s="156">
        <v>1680922.93</v>
      </c>
      <c r="G10" s="156">
        <v>1680922.93</v>
      </c>
      <c r="H10" s="157" t="s">
        <v>55</v>
      </c>
      <c r="I10" s="286" t="s">
        <v>230</v>
      </c>
      <c r="J10" s="106" t="s">
        <v>14</v>
      </c>
    </row>
    <row r="11" spans="1:18" ht="28.5" customHeight="1" x14ac:dyDescent="0.25">
      <c r="A11" s="430" t="s">
        <v>609</v>
      </c>
      <c r="B11" s="548"/>
      <c r="C11" s="9"/>
      <c r="D11" s="547"/>
      <c r="E11" s="547"/>
      <c r="F11" s="434"/>
      <c r="G11" s="525">
        <v>500000</v>
      </c>
      <c r="H11" s="428"/>
      <c r="I11" s="286" t="s">
        <v>230</v>
      </c>
      <c r="J11" s="9"/>
    </row>
    <row r="12" spans="1:18" x14ac:dyDescent="0.25">
      <c r="A12" s="443"/>
      <c r="B12" s="108"/>
      <c r="C12" s="108"/>
      <c r="D12" s="263"/>
      <c r="E12" s="469"/>
      <c r="F12" s="263"/>
      <c r="G12" s="304">
        <f>SUM(G8:G11)</f>
        <v>7180922.9299999997</v>
      </c>
      <c r="H12" s="243"/>
      <c r="I12" s="433"/>
      <c r="J12" s="222"/>
    </row>
    <row r="13" spans="1:18" ht="30" x14ac:dyDescent="0.25">
      <c r="A13" s="116" t="s">
        <v>323</v>
      </c>
      <c r="B13" s="116" t="s">
        <v>219</v>
      </c>
      <c r="C13" s="113" t="s">
        <v>324</v>
      </c>
      <c r="D13" s="118" t="s">
        <v>6</v>
      </c>
      <c r="E13" s="118">
        <v>6</v>
      </c>
      <c r="F13" s="124">
        <f>G13/E13</f>
        <v>504030.66666666669</v>
      </c>
      <c r="G13" s="124">
        <v>3024184</v>
      </c>
      <c r="H13" s="118" t="s">
        <v>55</v>
      </c>
      <c r="I13" s="112" t="s">
        <v>379</v>
      </c>
      <c r="J13" s="116" t="s">
        <v>325</v>
      </c>
    </row>
    <row r="14" spans="1:18" ht="45" x14ac:dyDescent="0.25">
      <c r="A14" s="113" t="s">
        <v>339</v>
      </c>
      <c r="B14" s="116" t="s">
        <v>333</v>
      </c>
      <c r="C14" s="113" t="s">
        <v>308</v>
      </c>
      <c r="D14" s="118" t="s">
        <v>6</v>
      </c>
      <c r="E14" s="118">
        <v>18</v>
      </c>
      <c r="F14" s="124">
        <f>G14/E14</f>
        <v>33277.777777777781</v>
      </c>
      <c r="G14" s="124">
        <v>599000</v>
      </c>
      <c r="H14" s="118" t="s">
        <v>340</v>
      </c>
      <c r="I14" s="112" t="s">
        <v>379</v>
      </c>
      <c r="J14" s="116" t="s">
        <v>341</v>
      </c>
    </row>
    <row r="15" spans="1:18" ht="30" x14ac:dyDescent="0.25">
      <c r="A15" s="265" t="s">
        <v>600</v>
      </c>
      <c r="B15" s="430" t="s">
        <v>560</v>
      </c>
      <c r="C15" s="432" t="s">
        <v>324</v>
      </c>
      <c r="D15" s="428" t="s">
        <v>6</v>
      </c>
      <c r="E15" s="428">
        <v>1</v>
      </c>
      <c r="F15" s="124">
        <v>3850582</v>
      </c>
      <c r="G15" s="124">
        <v>3850582</v>
      </c>
      <c r="H15" s="428" t="s">
        <v>601</v>
      </c>
      <c r="I15" s="112"/>
      <c r="J15" s="430"/>
    </row>
    <row r="16" spans="1:18" ht="30" x14ac:dyDescent="0.25">
      <c r="A16" s="265" t="s">
        <v>602</v>
      </c>
      <c r="B16" s="430" t="s">
        <v>560</v>
      </c>
      <c r="C16" s="432" t="s">
        <v>324</v>
      </c>
      <c r="D16" s="428" t="s">
        <v>6</v>
      </c>
      <c r="E16" s="428">
        <v>1</v>
      </c>
      <c r="F16" s="124">
        <v>506000</v>
      </c>
      <c r="G16" s="124">
        <v>506000</v>
      </c>
      <c r="H16" s="428" t="s">
        <v>601</v>
      </c>
      <c r="I16" s="112"/>
      <c r="J16" s="430"/>
    </row>
    <row r="17" spans="1:10" x14ac:dyDescent="0.25">
      <c r="A17" s="110"/>
      <c r="B17" s="110"/>
      <c r="C17" s="110"/>
      <c r="D17" s="110"/>
      <c r="E17" s="202"/>
      <c r="F17" s="124"/>
      <c r="G17" s="124">
        <f>SUM(G13:G16)</f>
        <v>7979766</v>
      </c>
      <c r="H17" s="110"/>
      <c r="I17" s="110"/>
      <c r="J17" s="110"/>
    </row>
    <row r="22" spans="1:10" x14ac:dyDescent="0.25">
      <c r="B22" t="s">
        <v>15</v>
      </c>
    </row>
  </sheetData>
  <mergeCells count="9">
    <mergeCell ref="F8:F9"/>
    <mergeCell ref="G8:G9"/>
    <mergeCell ref="H8:H9"/>
    <mergeCell ref="J8:J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3"/>
  <sheetViews>
    <sheetView topLeftCell="A7" workbookViewId="0">
      <selection activeCell="A9" sqref="A9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30"/>
      <c r="B2" s="52" t="s">
        <v>170</v>
      </c>
      <c r="C2" s="52"/>
      <c r="D2" s="52"/>
      <c r="E2" s="52"/>
      <c r="F2" s="52"/>
      <c r="G2" s="52"/>
      <c r="H2" s="52"/>
      <c r="I2" s="52"/>
      <c r="J2" s="30"/>
    </row>
    <row r="3" spans="1:18" x14ac:dyDescent="0.25">
      <c r="A3" s="30"/>
      <c r="B3" s="52"/>
      <c r="C3" s="52"/>
      <c r="D3" s="52"/>
      <c r="E3" s="52"/>
      <c r="F3" s="52"/>
      <c r="G3" s="52"/>
      <c r="H3" s="52"/>
      <c r="I3" s="52"/>
      <c r="J3" s="30"/>
    </row>
    <row r="4" spans="1:18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Q4" s="33"/>
    </row>
    <row r="5" spans="1:18" ht="66" customHeight="1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171</v>
      </c>
      <c r="J5" s="41" t="s">
        <v>45</v>
      </c>
    </row>
    <row r="6" spans="1:18" x14ac:dyDescent="0.25">
      <c r="A6" s="601" t="s">
        <v>23</v>
      </c>
      <c r="B6" s="603" t="s">
        <v>142</v>
      </c>
      <c r="C6" s="601" t="s">
        <v>24</v>
      </c>
      <c r="D6" s="604" t="s">
        <v>26</v>
      </c>
      <c r="E6" s="604">
        <v>1</v>
      </c>
      <c r="F6" s="594">
        <v>614284</v>
      </c>
      <c r="G6" s="594">
        <v>614284</v>
      </c>
      <c r="H6" s="596" t="s">
        <v>117</v>
      </c>
      <c r="I6" s="600" t="s">
        <v>230</v>
      </c>
      <c r="J6" s="601" t="s">
        <v>24</v>
      </c>
    </row>
    <row r="7" spans="1:18" ht="57" customHeight="1" x14ac:dyDescent="0.25">
      <c r="A7" s="602"/>
      <c r="B7" s="599"/>
      <c r="C7" s="602"/>
      <c r="D7" s="605"/>
      <c r="E7" s="605"/>
      <c r="F7" s="595"/>
      <c r="G7" s="595"/>
      <c r="H7" s="597"/>
      <c r="I7" s="597"/>
      <c r="J7" s="602"/>
    </row>
    <row r="8" spans="1:18" ht="38.25" x14ac:dyDescent="0.25">
      <c r="A8" s="26" t="s">
        <v>27</v>
      </c>
      <c r="B8" s="46" t="s">
        <v>292</v>
      </c>
      <c r="C8" s="9" t="s">
        <v>81</v>
      </c>
      <c r="D8" s="11" t="s">
        <v>26</v>
      </c>
      <c r="E8" s="11">
        <v>1</v>
      </c>
      <c r="F8" s="12">
        <v>55120</v>
      </c>
      <c r="G8" s="12">
        <v>55120</v>
      </c>
      <c r="H8" s="189" t="s">
        <v>80</v>
      </c>
      <c r="I8" s="190" t="s">
        <v>230</v>
      </c>
      <c r="J8" s="9" t="s">
        <v>81</v>
      </c>
    </row>
    <row r="9" spans="1:18" ht="51.75" thickBot="1" x14ac:dyDescent="0.3">
      <c r="A9" s="177" t="s">
        <v>231</v>
      </c>
      <c r="B9" s="175" t="s">
        <v>219</v>
      </c>
      <c r="C9" s="188" t="s">
        <v>185</v>
      </c>
      <c r="D9" s="176" t="s">
        <v>26</v>
      </c>
      <c r="E9" s="176">
        <v>1</v>
      </c>
      <c r="F9" s="174">
        <v>896000</v>
      </c>
      <c r="G9" s="174">
        <v>896000</v>
      </c>
      <c r="H9" s="190" t="s">
        <v>55</v>
      </c>
      <c r="I9" s="190" t="s">
        <v>230</v>
      </c>
      <c r="J9" s="9" t="s">
        <v>232</v>
      </c>
    </row>
    <row r="10" spans="1:18" x14ac:dyDescent="0.25">
      <c r="A10" s="81"/>
      <c r="B10" s="81"/>
      <c r="C10" s="81"/>
      <c r="D10" s="82"/>
      <c r="E10" s="82"/>
      <c r="F10" s="82"/>
      <c r="G10" s="83">
        <f>SUM(G6:G9)</f>
        <v>1565404</v>
      </c>
      <c r="H10" s="243"/>
      <c r="I10" s="241"/>
      <c r="J10" s="222"/>
    </row>
    <row r="11" spans="1:18" ht="38.25" x14ac:dyDescent="0.25">
      <c r="A11" s="245" t="s">
        <v>306</v>
      </c>
      <c r="B11" s="189" t="s">
        <v>307</v>
      </c>
      <c r="C11" s="246" t="s">
        <v>308</v>
      </c>
      <c r="D11" s="190" t="s">
        <v>6</v>
      </c>
      <c r="E11" s="190">
        <v>11</v>
      </c>
      <c r="F11" s="247">
        <f>G11/E11</f>
        <v>103292</v>
      </c>
      <c r="G11" s="248">
        <v>1136212</v>
      </c>
      <c r="H11" s="189" t="s">
        <v>310</v>
      </c>
      <c r="I11" s="190" t="s">
        <v>230</v>
      </c>
      <c r="J11" s="189" t="s">
        <v>309</v>
      </c>
    </row>
    <row r="12" spans="1:18" ht="38.25" x14ac:dyDescent="0.25">
      <c r="A12" s="245" t="s">
        <v>311</v>
      </c>
      <c r="B12" s="189" t="s">
        <v>307</v>
      </c>
      <c r="C12" s="246" t="s">
        <v>308</v>
      </c>
      <c r="D12" s="190" t="s">
        <v>6</v>
      </c>
      <c r="E12" s="190">
        <v>1</v>
      </c>
      <c r="F12" s="248">
        <v>31435</v>
      </c>
      <c r="G12" s="248">
        <v>31435</v>
      </c>
      <c r="H12" s="189" t="s">
        <v>310</v>
      </c>
      <c r="I12" s="190" t="s">
        <v>230</v>
      </c>
      <c r="J12" s="245" t="s">
        <v>312</v>
      </c>
    </row>
    <row r="13" spans="1:18" ht="38.25" x14ac:dyDescent="0.25">
      <c r="A13" s="245" t="s">
        <v>386</v>
      </c>
      <c r="B13" s="189" t="s">
        <v>387</v>
      </c>
      <c r="C13" s="246" t="s">
        <v>308</v>
      </c>
      <c r="D13" s="190" t="s">
        <v>6</v>
      </c>
      <c r="E13" s="190">
        <v>1</v>
      </c>
      <c r="F13" s="248">
        <v>576623</v>
      </c>
      <c r="G13" s="248">
        <v>576623</v>
      </c>
      <c r="H13" s="189" t="s">
        <v>389</v>
      </c>
      <c r="I13" s="190" t="s">
        <v>230</v>
      </c>
      <c r="J13" s="245" t="s">
        <v>388</v>
      </c>
    </row>
    <row r="14" spans="1:18" ht="47.25" customHeight="1" x14ac:dyDescent="0.25">
      <c r="A14" s="245" t="s">
        <v>418</v>
      </c>
      <c r="B14" s="189" t="s">
        <v>387</v>
      </c>
      <c r="C14" s="246" t="s">
        <v>308</v>
      </c>
      <c r="D14" s="190" t="s">
        <v>6</v>
      </c>
      <c r="E14" s="190">
        <v>1</v>
      </c>
      <c r="F14" s="248">
        <v>413672</v>
      </c>
      <c r="G14" s="248">
        <f>E14*F14</f>
        <v>413672</v>
      </c>
      <c r="H14" s="189" t="s">
        <v>419</v>
      </c>
      <c r="I14" s="190" t="s">
        <v>230</v>
      </c>
      <c r="J14" s="245" t="s">
        <v>420</v>
      </c>
    </row>
    <row r="15" spans="1:18" ht="47.25" customHeight="1" x14ac:dyDescent="0.25">
      <c r="A15" s="245" t="s">
        <v>434</v>
      </c>
      <c r="B15" s="189" t="s">
        <v>387</v>
      </c>
      <c r="C15" s="246" t="s">
        <v>435</v>
      </c>
      <c r="D15" s="190" t="s">
        <v>6</v>
      </c>
      <c r="E15" s="190">
        <v>1</v>
      </c>
      <c r="F15" s="248">
        <f>G15/E15</f>
        <v>9940000</v>
      </c>
      <c r="G15" s="248">
        <v>9940000</v>
      </c>
      <c r="H15" s="189" t="s">
        <v>105</v>
      </c>
      <c r="I15" s="190"/>
      <c r="J15" s="245" t="s">
        <v>436</v>
      </c>
    </row>
    <row r="16" spans="1:18" ht="47.25" customHeight="1" x14ac:dyDescent="0.25">
      <c r="A16" s="245" t="s">
        <v>642</v>
      </c>
      <c r="B16" s="189" t="s">
        <v>641</v>
      </c>
      <c r="C16" s="246" t="s">
        <v>308</v>
      </c>
      <c r="D16" s="190" t="s">
        <v>6</v>
      </c>
      <c r="E16" s="190">
        <v>1</v>
      </c>
      <c r="F16" s="248">
        <v>156550</v>
      </c>
      <c r="G16" s="248">
        <v>156550</v>
      </c>
      <c r="H16" s="189" t="s">
        <v>643</v>
      </c>
      <c r="I16" s="190"/>
      <c r="J16" s="245"/>
    </row>
    <row r="17" spans="1:10" ht="47.25" customHeight="1" x14ac:dyDescent="0.25">
      <c r="A17" s="245" t="s">
        <v>640</v>
      </c>
      <c r="B17" s="189" t="s">
        <v>641</v>
      </c>
      <c r="C17" s="246" t="s">
        <v>435</v>
      </c>
      <c r="D17" s="190" t="s">
        <v>6</v>
      </c>
      <c r="E17" s="190">
        <v>1</v>
      </c>
      <c r="F17" s="248">
        <v>660042</v>
      </c>
      <c r="G17" s="248">
        <v>660042</v>
      </c>
      <c r="H17" s="189" t="s">
        <v>456</v>
      </c>
      <c r="I17" s="190"/>
      <c r="J17" s="245"/>
    </row>
    <row r="18" spans="1:10" x14ac:dyDescent="0.25">
      <c r="A18" s="244" t="s">
        <v>1</v>
      </c>
      <c r="B18" s="244"/>
      <c r="C18" s="244"/>
      <c r="D18" s="244"/>
      <c r="E18" s="244"/>
      <c r="F18" s="248"/>
      <c r="G18" s="248">
        <f>SUM(G11:G17)</f>
        <v>12914534</v>
      </c>
      <c r="H18" s="244"/>
      <c r="I18" s="244"/>
      <c r="J18" s="244"/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 x14ac:dyDescent="0.25">
      <c r="A22" s="30"/>
      <c r="B22" s="30"/>
      <c r="C22" s="30"/>
      <c r="D22" s="30"/>
      <c r="E22" s="30"/>
      <c r="F22" s="30"/>
      <c r="G22" s="30"/>
      <c r="H22" s="30"/>
      <c r="I22" s="30" t="s">
        <v>15</v>
      </c>
      <c r="J22" s="30"/>
    </row>
    <row r="23" spans="1:10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0">
    <mergeCell ref="F6:F7"/>
    <mergeCell ref="G6:G7"/>
    <mergeCell ref="H6:H7"/>
    <mergeCell ref="J6:J7"/>
    <mergeCell ref="A6:A7"/>
    <mergeCell ref="B6:B7"/>
    <mergeCell ref="C6:C7"/>
    <mergeCell ref="D6:D7"/>
    <mergeCell ref="E6:E7"/>
    <mergeCell ref="I6:I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7"/>
  <sheetViews>
    <sheetView workbookViewId="0">
      <selection activeCell="A21" sqref="A21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9.85546875" bestFit="1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3" t="s">
        <v>138</v>
      </c>
      <c r="C3" s="23"/>
      <c r="D3" s="23"/>
      <c r="E3" s="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23"/>
      <c r="C4" s="23"/>
      <c r="D4" s="23"/>
      <c r="E4" s="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601" t="s">
        <v>40</v>
      </c>
      <c r="B7" s="603" t="s">
        <v>139</v>
      </c>
      <c r="C7" s="598" t="s">
        <v>25</v>
      </c>
      <c r="D7" s="604" t="s">
        <v>26</v>
      </c>
      <c r="E7" s="604">
        <v>1</v>
      </c>
      <c r="F7" s="594">
        <v>20320.16</v>
      </c>
      <c r="G7" s="594">
        <v>20320.16</v>
      </c>
      <c r="H7" s="596" t="s">
        <v>55</v>
      </c>
      <c r="I7" s="99"/>
      <c r="J7" s="598" t="s">
        <v>25</v>
      </c>
      <c r="K7" s="1"/>
      <c r="L7" s="1"/>
      <c r="M7" s="1"/>
      <c r="N7" s="1"/>
      <c r="O7" s="1"/>
      <c r="P7" s="1"/>
      <c r="Q7" s="1"/>
      <c r="R7" s="1"/>
      <c r="S7" s="1"/>
    </row>
    <row r="8" spans="1:19" ht="69.75" customHeight="1" x14ac:dyDescent="0.25">
      <c r="A8" s="602"/>
      <c r="B8" s="599"/>
      <c r="C8" s="599"/>
      <c r="D8" s="605"/>
      <c r="E8" s="605"/>
      <c r="F8" s="595"/>
      <c r="G8" s="595"/>
      <c r="H8" s="597"/>
      <c r="I8" s="100" t="s">
        <v>230</v>
      </c>
      <c r="J8" s="599"/>
      <c r="K8" s="1"/>
      <c r="L8" s="1"/>
      <c r="M8" s="1"/>
      <c r="N8" s="1"/>
      <c r="O8" s="1"/>
      <c r="P8" s="1"/>
      <c r="Q8" s="1"/>
      <c r="R8" s="1"/>
      <c r="S8" s="1"/>
    </row>
    <row r="9" spans="1:19" ht="69.75" customHeight="1" x14ac:dyDescent="0.25">
      <c r="A9" s="214" t="s">
        <v>40</v>
      </c>
      <c r="B9" s="211" t="s">
        <v>298</v>
      </c>
      <c r="C9" s="211" t="s">
        <v>299</v>
      </c>
      <c r="D9" s="213" t="s">
        <v>42</v>
      </c>
      <c r="E9" s="213">
        <v>1</v>
      </c>
      <c r="F9" s="209">
        <v>66959.199999999997</v>
      </c>
      <c r="G9" s="209">
        <v>66959.199999999997</v>
      </c>
      <c r="H9" s="207" t="s">
        <v>55</v>
      </c>
      <c r="I9" s="207"/>
      <c r="J9" s="211" t="s">
        <v>299</v>
      </c>
      <c r="K9" s="1"/>
      <c r="L9" s="1"/>
      <c r="M9" s="1"/>
      <c r="N9" s="1"/>
      <c r="O9" s="1"/>
      <c r="P9" s="1"/>
      <c r="Q9" s="1"/>
      <c r="R9" s="1"/>
      <c r="S9" s="1"/>
    </row>
    <row r="10" spans="1:19" ht="63" customHeight="1" thickBot="1" x14ac:dyDescent="0.3">
      <c r="A10" s="77" t="s">
        <v>180</v>
      </c>
      <c r="B10" s="75" t="s">
        <v>139</v>
      </c>
      <c r="C10" s="75" t="s">
        <v>130</v>
      </c>
      <c r="D10" s="79" t="s">
        <v>42</v>
      </c>
      <c r="E10" s="79">
        <v>1</v>
      </c>
      <c r="F10" s="78">
        <v>7500000</v>
      </c>
      <c r="G10" s="102">
        <v>7500000</v>
      </c>
      <c r="H10" s="76" t="s">
        <v>131</v>
      </c>
      <c r="I10" s="103" t="s">
        <v>230</v>
      </c>
      <c r="J10" s="75" t="s">
        <v>130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22.5" customHeight="1" x14ac:dyDescent="0.25">
      <c r="A11" s="81" t="s">
        <v>1</v>
      </c>
      <c r="B11" s="93"/>
      <c r="C11" s="93"/>
      <c r="D11" s="82"/>
      <c r="E11" s="82"/>
      <c r="F11" s="82"/>
      <c r="G11" s="83">
        <f>SUM(G5:G10)</f>
        <v>7587279.3600000003</v>
      </c>
      <c r="H11" s="84"/>
      <c r="I11" s="105"/>
      <c r="J11" s="94"/>
      <c r="K11" s="1"/>
      <c r="L11" s="1"/>
      <c r="M11" s="1"/>
      <c r="N11" s="1"/>
      <c r="O11" s="1"/>
      <c r="P11" s="1"/>
      <c r="Q11" s="1"/>
      <c r="R11" s="1"/>
      <c r="S11" s="1"/>
    </row>
    <row r="12" spans="1:19" ht="36.75" customHeight="1" x14ac:dyDescent="0.25">
      <c r="A12" s="73" t="s">
        <v>120</v>
      </c>
      <c r="B12" s="79" t="s">
        <v>139</v>
      </c>
      <c r="C12" s="75" t="s">
        <v>73</v>
      </c>
      <c r="D12" s="79" t="s">
        <v>6</v>
      </c>
      <c r="E12" s="79">
        <v>1</v>
      </c>
      <c r="F12" s="74">
        <v>213807</v>
      </c>
      <c r="G12" s="74">
        <v>213807</v>
      </c>
      <c r="H12" s="8" t="s">
        <v>122</v>
      </c>
      <c r="I12" s="303" t="s">
        <v>230</v>
      </c>
      <c r="J12" s="75" t="s">
        <v>121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25.5" x14ac:dyDescent="0.25">
      <c r="A13" s="77" t="s">
        <v>181</v>
      </c>
      <c r="B13" s="75" t="s">
        <v>139</v>
      </c>
      <c r="C13" s="75" t="s">
        <v>73</v>
      </c>
      <c r="D13" s="79" t="s">
        <v>6</v>
      </c>
      <c r="E13" s="79">
        <v>1</v>
      </c>
      <c r="F13" s="78">
        <v>2642112</v>
      </c>
      <c r="G13" s="78">
        <v>2642112</v>
      </c>
      <c r="H13" s="76" t="s">
        <v>136</v>
      </c>
      <c r="I13" s="103" t="s">
        <v>230</v>
      </c>
      <c r="J13" s="75" t="s">
        <v>137</v>
      </c>
    </row>
    <row r="14" spans="1:19" ht="36" customHeight="1" x14ac:dyDescent="0.25">
      <c r="A14" s="393" t="s">
        <v>460</v>
      </c>
      <c r="B14" s="110" t="s">
        <v>461</v>
      </c>
      <c r="C14" s="390" t="s">
        <v>73</v>
      </c>
      <c r="D14" s="391" t="s">
        <v>6</v>
      </c>
      <c r="E14" s="391">
        <v>2</v>
      </c>
      <c r="F14" s="116">
        <f>G14/E14</f>
        <v>36350</v>
      </c>
      <c r="G14" s="116">
        <v>72700</v>
      </c>
      <c r="H14" s="116" t="s">
        <v>463</v>
      </c>
      <c r="I14" s="462" t="s">
        <v>230</v>
      </c>
      <c r="J14" s="202" t="s">
        <v>462</v>
      </c>
    </row>
    <row r="15" spans="1:19" x14ac:dyDescent="0.25">
      <c r="A15" s="85" t="s">
        <v>1</v>
      </c>
      <c r="B15" s="85"/>
      <c r="C15" s="85"/>
      <c r="D15" s="85"/>
      <c r="E15" s="85"/>
      <c r="F15" s="85"/>
      <c r="G15" s="86">
        <f>SUM(G12:G14)</f>
        <v>2928619</v>
      </c>
      <c r="H15" s="85"/>
      <c r="I15" s="85"/>
      <c r="J15" s="85"/>
    </row>
    <row r="16" spans="1:19" ht="25.5" x14ac:dyDescent="0.25">
      <c r="A16" s="179" t="s">
        <v>197</v>
      </c>
      <c r="B16" s="178" t="s">
        <v>189</v>
      </c>
      <c r="C16" s="178" t="s">
        <v>53</v>
      </c>
      <c r="D16" s="181" t="s">
        <v>6</v>
      </c>
      <c r="E16" s="181">
        <v>1</v>
      </c>
      <c r="F16" s="180">
        <v>597308</v>
      </c>
      <c r="G16" s="180">
        <v>597308</v>
      </c>
      <c r="H16" s="182" t="s">
        <v>199</v>
      </c>
      <c r="I16" s="182" t="s">
        <v>230</v>
      </c>
      <c r="J16" s="178" t="s">
        <v>198</v>
      </c>
    </row>
    <row r="17" spans="1:10" x14ac:dyDescent="0.25">
      <c r="A17" s="111" t="s">
        <v>1</v>
      </c>
      <c r="B17" s="111"/>
      <c r="C17" s="111"/>
      <c r="D17" s="111"/>
      <c r="E17" s="111"/>
      <c r="F17" s="111"/>
      <c r="G17" s="115">
        <f>SUM(G16)</f>
        <v>597308</v>
      </c>
      <c r="H17" s="111"/>
      <c r="I17" s="111"/>
      <c r="J17" s="111"/>
    </row>
  </sheetData>
  <mergeCells count="9">
    <mergeCell ref="F7:F8"/>
    <mergeCell ref="G7:G8"/>
    <mergeCell ref="H7:H8"/>
    <mergeCell ref="J7:J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B10" sqref="B10"/>
    </sheetView>
  </sheetViews>
  <sheetFormatPr defaultRowHeight="15" x14ac:dyDescent="0.25"/>
  <cols>
    <col min="1" max="1" width="26" customWidth="1"/>
    <col min="2" max="2" width="21" customWidth="1"/>
    <col min="3" max="3" width="18.140625" customWidth="1"/>
    <col min="6" max="6" width="14.140625" customWidth="1"/>
    <col min="7" max="7" width="16.140625" customWidth="1"/>
    <col min="8" max="8" width="15" customWidth="1"/>
    <col min="9" max="9" width="14.85546875" customWidth="1"/>
    <col min="10" max="10" width="21" customWidth="1"/>
  </cols>
  <sheetData>
    <row r="4" spans="1:10" x14ac:dyDescent="0.25">
      <c r="A4" s="1"/>
      <c r="B4" s="23" t="s">
        <v>169</v>
      </c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7" spans="1:10" ht="25.5" x14ac:dyDescent="0.25">
      <c r="A7" s="41" t="s">
        <v>47</v>
      </c>
      <c r="B7" s="41" t="s">
        <v>46</v>
      </c>
      <c r="C7" s="41" t="s">
        <v>43</v>
      </c>
      <c r="D7" s="41" t="s">
        <v>7</v>
      </c>
      <c r="E7" s="41" t="s">
        <v>0</v>
      </c>
      <c r="F7" s="41" t="s">
        <v>22</v>
      </c>
      <c r="G7" s="35" t="s">
        <v>50</v>
      </c>
      <c r="H7" s="41" t="s">
        <v>44</v>
      </c>
      <c r="I7" s="41" t="s">
        <v>171</v>
      </c>
      <c r="J7" s="41" t="s">
        <v>45</v>
      </c>
    </row>
    <row r="8" spans="1:10" ht="15" customHeight="1" x14ac:dyDescent="0.25">
      <c r="A8" s="601" t="s">
        <v>391</v>
      </c>
      <c r="B8" s="603" t="s">
        <v>387</v>
      </c>
      <c r="C8" s="601" t="s">
        <v>392</v>
      </c>
      <c r="D8" s="604" t="s">
        <v>26</v>
      </c>
      <c r="E8" s="604">
        <v>1</v>
      </c>
      <c r="F8" s="594">
        <v>1500000</v>
      </c>
      <c r="G8" s="594">
        <f>E8*F8</f>
        <v>1500000</v>
      </c>
      <c r="H8" s="596" t="s">
        <v>389</v>
      </c>
      <c r="I8" s="334"/>
      <c r="J8" s="601" t="s">
        <v>392</v>
      </c>
    </row>
    <row r="9" spans="1:10" ht="27" customHeight="1" x14ac:dyDescent="0.25">
      <c r="A9" s="602"/>
      <c r="B9" s="599"/>
      <c r="C9" s="602"/>
      <c r="D9" s="605"/>
      <c r="E9" s="605"/>
      <c r="F9" s="595"/>
      <c r="G9" s="595"/>
      <c r="H9" s="597"/>
      <c r="I9" s="335" t="s">
        <v>230</v>
      </c>
      <c r="J9" s="602"/>
    </row>
    <row r="10" spans="1:10" ht="15.75" thickBot="1" x14ac:dyDescent="0.3">
      <c r="A10" s="155"/>
      <c r="B10" s="336"/>
      <c r="C10" s="106"/>
      <c r="D10" s="337"/>
      <c r="E10" s="337"/>
      <c r="F10" s="156"/>
      <c r="G10" s="156"/>
      <c r="H10" s="338"/>
      <c r="I10" s="286"/>
      <c r="J10" s="106"/>
    </row>
    <row r="11" spans="1:10" x14ac:dyDescent="0.25">
      <c r="A11" s="139"/>
      <c r="B11" s="81"/>
      <c r="C11" s="81"/>
      <c r="D11" s="82"/>
      <c r="E11" s="268"/>
      <c r="F11" s="82"/>
      <c r="G11" s="83">
        <f>SUM(G8:G10)</f>
        <v>1500000</v>
      </c>
      <c r="H11" s="84"/>
      <c r="I11" s="105"/>
      <c r="J11" s="109"/>
    </row>
    <row r="12" spans="1:10" ht="45" x14ac:dyDescent="0.25">
      <c r="A12" s="113" t="s">
        <v>444</v>
      </c>
      <c r="B12" s="116" t="s">
        <v>440</v>
      </c>
      <c r="C12" s="113" t="s">
        <v>445</v>
      </c>
      <c r="D12" s="118" t="s">
        <v>26</v>
      </c>
      <c r="E12" s="118">
        <v>1</v>
      </c>
      <c r="F12" s="124">
        <v>629990</v>
      </c>
      <c r="G12" s="124">
        <f>E12*F12</f>
        <v>629990</v>
      </c>
      <c r="H12" s="118" t="s">
        <v>410</v>
      </c>
      <c r="I12" s="112" t="s">
        <v>230</v>
      </c>
      <c r="J12" s="116" t="s">
        <v>446</v>
      </c>
    </row>
    <row r="13" spans="1:10" x14ac:dyDescent="0.25">
      <c r="A13" s="113"/>
      <c r="B13" s="116"/>
      <c r="C13" s="113"/>
      <c r="D13" s="118"/>
      <c r="E13" s="118"/>
      <c r="F13" s="124"/>
      <c r="G13" s="124"/>
      <c r="H13" s="118"/>
      <c r="I13" s="116"/>
      <c r="J13" s="116"/>
    </row>
    <row r="14" spans="1:10" x14ac:dyDescent="0.25">
      <c r="A14" s="110"/>
      <c r="B14" s="110"/>
      <c r="C14" s="110"/>
      <c r="D14" s="110"/>
      <c r="E14" s="202"/>
      <c r="F14" s="124"/>
      <c r="G14" s="124">
        <f>SUM(G12:G13)</f>
        <v>629990</v>
      </c>
      <c r="H14" s="110"/>
      <c r="I14" s="110"/>
      <c r="J14" s="110"/>
    </row>
    <row r="15" spans="1:10" x14ac:dyDescent="0.25">
      <c r="A15" s="427"/>
      <c r="B15" s="427"/>
      <c r="C15" s="427"/>
      <c r="D15" s="427"/>
      <c r="E15" s="427"/>
      <c r="F15" s="427"/>
      <c r="G15" s="427"/>
      <c r="H15" s="427"/>
      <c r="I15" s="427"/>
      <c r="J15" s="427"/>
    </row>
    <row r="16" spans="1:10" x14ac:dyDescent="0.25">
      <c r="A16" s="427"/>
      <c r="B16" s="427"/>
      <c r="C16" s="427"/>
      <c r="D16" s="427"/>
      <c r="E16" s="427"/>
      <c r="F16" s="427"/>
      <c r="G16" s="427"/>
      <c r="H16" s="427"/>
      <c r="I16" s="427"/>
      <c r="J16" s="427"/>
    </row>
  </sheetData>
  <mergeCells count="9">
    <mergeCell ref="G8:G9"/>
    <mergeCell ref="H8:H9"/>
    <mergeCell ref="J8:J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workbookViewId="0">
      <selection activeCell="A9" sqref="A9"/>
    </sheetView>
  </sheetViews>
  <sheetFormatPr defaultRowHeight="15" x14ac:dyDescent="0.25"/>
  <cols>
    <col min="1" max="1" width="25" customWidth="1"/>
    <col min="2" max="2" width="19.140625" customWidth="1"/>
    <col min="3" max="3" width="19.7109375" customWidth="1"/>
    <col min="5" max="5" width="17.28515625" customWidth="1"/>
    <col min="6" max="6" width="12.7109375" customWidth="1"/>
    <col min="7" max="7" width="12.5703125" customWidth="1"/>
    <col min="8" max="8" width="13.7109375" customWidth="1"/>
    <col min="10" max="10" width="16.42578125" customWidth="1"/>
  </cols>
  <sheetData>
    <row r="3" spans="1:10" x14ac:dyDescent="0.25">
      <c r="A3" s="1"/>
      <c r="B3" s="23" t="s">
        <v>417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0" ht="38.25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</row>
    <row r="7" spans="1:10" x14ac:dyDescent="0.25">
      <c r="A7" s="601" t="s">
        <v>411</v>
      </c>
      <c r="B7" s="603" t="s">
        <v>387</v>
      </c>
      <c r="C7" s="601" t="s">
        <v>53</v>
      </c>
      <c r="D7" s="604" t="s">
        <v>6</v>
      </c>
      <c r="E7" s="604">
        <v>2</v>
      </c>
      <c r="F7" s="594">
        <f>G7/E7</f>
        <v>717181.5</v>
      </c>
      <c r="G7" s="594">
        <v>1434363</v>
      </c>
      <c r="H7" s="596" t="s">
        <v>340</v>
      </c>
      <c r="I7" s="348"/>
      <c r="J7" s="601" t="s">
        <v>412</v>
      </c>
    </row>
    <row r="8" spans="1:10" ht="39.75" customHeight="1" x14ac:dyDescent="0.25">
      <c r="A8" s="602"/>
      <c r="B8" s="599"/>
      <c r="C8" s="602"/>
      <c r="D8" s="605"/>
      <c r="E8" s="605"/>
      <c r="F8" s="595"/>
      <c r="G8" s="595"/>
      <c r="H8" s="597"/>
      <c r="I8" s="349" t="s">
        <v>230</v>
      </c>
      <c r="J8" s="602"/>
    </row>
    <row r="9" spans="1:10" ht="26.25" thickBot="1" x14ac:dyDescent="0.3">
      <c r="A9" s="155" t="s">
        <v>619</v>
      </c>
      <c r="B9" s="603" t="s">
        <v>387</v>
      </c>
      <c r="C9" s="106" t="s">
        <v>53</v>
      </c>
      <c r="D9" s="604" t="s">
        <v>6</v>
      </c>
      <c r="E9" s="350">
        <v>1</v>
      </c>
      <c r="F9" s="156">
        <v>839990</v>
      </c>
      <c r="G9" s="156">
        <v>839990</v>
      </c>
      <c r="H9" s="576">
        <v>46000</v>
      </c>
      <c r="I9" s="286"/>
      <c r="J9" s="106" t="s">
        <v>446</v>
      </c>
    </row>
    <row r="10" spans="1:10" x14ac:dyDescent="0.25">
      <c r="A10" s="139"/>
      <c r="B10" s="599"/>
      <c r="C10" s="81"/>
      <c r="D10" s="605"/>
      <c r="E10" s="268"/>
      <c r="F10" s="82"/>
      <c r="G10" s="83">
        <f>SUM(G7:G9)</f>
        <v>2274353</v>
      </c>
      <c r="H10" s="84"/>
      <c r="I10" s="105"/>
      <c r="J10" s="109"/>
    </row>
    <row r="11" spans="1:10" x14ac:dyDescent="0.25">
      <c r="A11" s="431"/>
      <c r="B11" s="116"/>
      <c r="C11" s="113"/>
      <c r="D11" s="118"/>
      <c r="E11" s="118"/>
      <c r="F11" s="124"/>
      <c r="G11" s="124"/>
      <c r="H11" s="118"/>
      <c r="I11" s="112"/>
      <c r="J11" s="116"/>
    </row>
    <row r="12" spans="1:10" x14ac:dyDescent="0.25">
      <c r="A12" s="113"/>
      <c r="B12" s="116"/>
      <c r="C12" s="113"/>
      <c r="D12" s="118"/>
      <c r="E12" s="118"/>
      <c r="F12" s="124"/>
      <c r="G12" s="124"/>
      <c r="H12" s="118"/>
      <c r="I12" s="116"/>
      <c r="J12" s="116"/>
    </row>
    <row r="13" spans="1:10" x14ac:dyDescent="0.25">
      <c r="A13" s="110"/>
      <c r="B13" s="110"/>
      <c r="C13" s="110"/>
      <c r="D13" s="110"/>
      <c r="E13" s="202"/>
      <c r="F13" s="124"/>
      <c r="G13" s="124">
        <f>SUM(G11:G12)</f>
        <v>0</v>
      </c>
      <c r="H13" s="110"/>
      <c r="I13" s="110"/>
      <c r="J13" s="110"/>
    </row>
  </sheetData>
  <mergeCells count="11">
    <mergeCell ref="B9:B10"/>
    <mergeCell ref="D9:D10"/>
    <mergeCell ref="G7:G8"/>
    <mergeCell ref="H7:H8"/>
    <mergeCell ref="J7:J8"/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workbookViewId="0">
      <selection activeCell="A11" sqref="A11"/>
    </sheetView>
  </sheetViews>
  <sheetFormatPr defaultRowHeight="15" x14ac:dyDescent="0.25"/>
  <cols>
    <col min="1" max="1" width="23.5703125" customWidth="1"/>
    <col min="2" max="2" width="18.42578125" customWidth="1"/>
    <col min="3" max="3" width="17.85546875" customWidth="1"/>
    <col min="6" max="6" width="10" bestFit="1" customWidth="1"/>
    <col min="7" max="7" width="17.7109375" customWidth="1"/>
    <col min="8" max="8" width="11.85546875" customWidth="1"/>
    <col min="9" max="9" width="11" customWidth="1"/>
    <col min="10" max="10" width="17.140625" customWidth="1"/>
  </cols>
  <sheetData>
    <row r="3" spans="1:10" x14ac:dyDescent="0.25">
      <c r="A3" s="1"/>
      <c r="B3" s="23" t="s">
        <v>430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0" ht="38.25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</row>
    <row r="7" spans="1:10" x14ac:dyDescent="0.25">
      <c r="A7" s="601" t="s">
        <v>431</v>
      </c>
      <c r="B7" s="603" t="s">
        <v>387</v>
      </c>
      <c r="C7" s="601" t="s">
        <v>53</v>
      </c>
      <c r="D7" s="604" t="s">
        <v>6</v>
      </c>
      <c r="E7" s="604">
        <v>1</v>
      </c>
      <c r="F7" s="594">
        <v>913000</v>
      </c>
      <c r="G7" s="594">
        <f>E7*F7</f>
        <v>913000</v>
      </c>
      <c r="H7" s="596" t="s">
        <v>432</v>
      </c>
      <c r="I7" s="600" t="s">
        <v>230</v>
      </c>
      <c r="J7" s="601" t="s">
        <v>433</v>
      </c>
    </row>
    <row r="8" spans="1:10" ht="28.5" customHeight="1" x14ac:dyDescent="0.25">
      <c r="A8" s="602"/>
      <c r="B8" s="599"/>
      <c r="C8" s="602"/>
      <c r="D8" s="605"/>
      <c r="E8" s="605"/>
      <c r="F8" s="595"/>
      <c r="G8" s="595"/>
      <c r="H8" s="597"/>
      <c r="I8" s="597"/>
      <c r="J8" s="602"/>
    </row>
    <row r="9" spans="1:10" ht="27" customHeight="1" thickBot="1" x14ac:dyDescent="0.3">
      <c r="A9" s="155" t="s">
        <v>619</v>
      </c>
      <c r="B9" s="558" t="s">
        <v>387</v>
      </c>
      <c r="C9" s="106" t="s">
        <v>53</v>
      </c>
      <c r="D9" s="604" t="s">
        <v>6</v>
      </c>
      <c r="E9" s="604">
        <v>1</v>
      </c>
      <c r="F9" s="156">
        <v>839990</v>
      </c>
      <c r="G9" s="156">
        <v>839990</v>
      </c>
      <c r="H9" s="576">
        <v>46000</v>
      </c>
      <c r="I9" s="286"/>
      <c r="J9" s="106" t="s">
        <v>446</v>
      </c>
    </row>
    <row r="10" spans="1:10" x14ac:dyDescent="0.25">
      <c r="A10" s="139"/>
      <c r="B10" s="81"/>
      <c r="C10" s="81"/>
      <c r="D10" s="605"/>
      <c r="E10" s="605"/>
      <c r="F10" s="82"/>
      <c r="G10" s="83">
        <f>SUM(G7:G9)</f>
        <v>1752990</v>
      </c>
      <c r="H10" s="84"/>
      <c r="I10" s="105"/>
      <c r="J10" s="109"/>
    </row>
    <row r="11" spans="1:10" ht="30" x14ac:dyDescent="0.25">
      <c r="A11" s="116" t="s">
        <v>617</v>
      </c>
      <c r="B11" s="116" t="s">
        <v>507</v>
      </c>
      <c r="C11" s="113" t="s">
        <v>293</v>
      </c>
      <c r="D11" s="604" t="s">
        <v>6</v>
      </c>
      <c r="E11" s="604">
        <v>1</v>
      </c>
      <c r="F11" s="124">
        <v>296800</v>
      </c>
      <c r="G11" s="124">
        <v>296800</v>
      </c>
      <c r="H11" s="118" t="s">
        <v>618</v>
      </c>
      <c r="I11" s="112"/>
      <c r="J11" s="116"/>
    </row>
    <row r="12" spans="1:10" x14ac:dyDescent="0.25">
      <c r="A12" s="113"/>
      <c r="B12" s="116"/>
      <c r="C12" s="113"/>
      <c r="D12" s="605"/>
      <c r="E12" s="605"/>
      <c r="F12" s="124"/>
      <c r="G12" s="124"/>
      <c r="H12" s="118"/>
      <c r="I12" s="116"/>
      <c r="J12" s="116"/>
    </row>
    <row r="13" spans="1:10" x14ac:dyDescent="0.25">
      <c r="A13" s="110"/>
      <c r="B13" s="110"/>
      <c r="C13" s="110"/>
      <c r="D13" s="110"/>
      <c r="E13" s="202"/>
      <c r="F13" s="124"/>
      <c r="G13" s="124">
        <f>SUM(G11:G12)</f>
        <v>296800</v>
      </c>
      <c r="H13" s="110"/>
      <c r="I13" s="110"/>
      <c r="J13" s="110"/>
    </row>
  </sheetData>
  <mergeCells count="14">
    <mergeCell ref="A7:A8"/>
    <mergeCell ref="B7:B8"/>
    <mergeCell ref="C7:C8"/>
    <mergeCell ref="D7:D8"/>
    <mergeCell ref="E7:E8"/>
    <mergeCell ref="D11:D12"/>
    <mergeCell ref="E11:E12"/>
    <mergeCell ref="G7:G8"/>
    <mergeCell ref="H7:H8"/>
    <mergeCell ref="J7:J8"/>
    <mergeCell ref="F7:F8"/>
    <mergeCell ref="I7:I8"/>
    <mergeCell ref="D9:D10"/>
    <mergeCell ref="E9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9"/>
  <sheetViews>
    <sheetView tabSelected="1" topLeftCell="A4" workbookViewId="0">
      <selection activeCell="C13" sqref="C13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"/>
      <c r="B2" s="4"/>
      <c r="C2" s="4"/>
      <c r="D2" s="4"/>
      <c r="E2" s="4"/>
      <c r="F2" s="1"/>
      <c r="G2" s="1"/>
      <c r="H2" s="1"/>
      <c r="I2" s="1"/>
      <c r="K2" s="4"/>
      <c r="L2" s="4"/>
      <c r="M2" s="1"/>
      <c r="N2" s="1"/>
      <c r="O2" s="1"/>
      <c r="P2" s="1"/>
      <c r="Q2" s="1"/>
      <c r="R2" s="1"/>
    </row>
    <row r="3" spans="1:18" ht="39" customHeight="1" x14ac:dyDescent="0.25">
      <c r="A3" s="1"/>
      <c r="B3" s="614" t="s">
        <v>143</v>
      </c>
      <c r="C3" s="614"/>
      <c r="D3" s="614"/>
      <c r="E3" s="614"/>
      <c r="F3" s="614"/>
      <c r="G3" s="614"/>
      <c r="H3" s="23"/>
      <c r="I3" s="23"/>
      <c r="J3" s="23"/>
      <c r="K3" s="24"/>
      <c r="L3" s="25"/>
      <c r="M3" s="23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67.5" customHeight="1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</row>
    <row r="7" spans="1:18" ht="23.25" customHeight="1" thickBot="1" x14ac:dyDescent="0.3">
      <c r="A7" s="400" t="s">
        <v>27</v>
      </c>
      <c r="B7" s="398"/>
      <c r="C7" s="406" t="s">
        <v>302</v>
      </c>
      <c r="D7" s="399" t="s">
        <v>26</v>
      </c>
      <c r="E7" s="399">
        <v>1</v>
      </c>
      <c r="F7" s="407">
        <v>64000</v>
      </c>
      <c r="G7" s="407">
        <v>64000</v>
      </c>
      <c r="H7" s="405"/>
      <c r="I7" s="104" t="s">
        <v>230</v>
      </c>
      <c r="J7" s="408" t="s">
        <v>302</v>
      </c>
    </row>
    <row r="8" spans="1:18" ht="15" customHeight="1" x14ac:dyDescent="0.25">
      <c r="A8" s="81" t="s">
        <v>1</v>
      </c>
      <c r="B8" s="81"/>
      <c r="C8" s="81"/>
      <c r="D8" s="82"/>
      <c r="E8" s="82"/>
      <c r="F8" s="82"/>
      <c r="G8" s="83">
        <f>SUM(G7)</f>
        <v>64000</v>
      </c>
      <c r="H8" s="84"/>
      <c r="I8" s="105"/>
      <c r="J8" s="109"/>
    </row>
    <row r="9" spans="1:18" ht="60" x14ac:dyDescent="0.25">
      <c r="A9" s="113" t="s">
        <v>204</v>
      </c>
      <c r="B9" s="118" t="s">
        <v>189</v>
      </c>
      <c r="C9" s="113" t="s">
        <v>53</v>
      </c>
      <c r="D9" s="118" t="s">
        <v>6</v>
      </c>
      <c r="E9" s="118">
        <v>2</v>
      </c>
      <c r="F9" s="112">
        <v>97000</v>
      </c>
      <c r="G9" s="124">
        <f>E9*F9</f>
        <v>194000</v>
      </c>
      <c r="H9" s="118" t="s">
        <v>203</v>
      </c>
      <c r="I9" s="118" t="s">
        <v>230</v>
      </c>
      <c r="J9" s="118" t="s">
        <v>195</v>
      </c>
    </row>
    <row r="10" spans="1:18" ht="27" customHeight="1" x14ac:dyDescent="0.25">
      <c r="A10" s="113" t="s">
        <v>447</v>
      </c>
      <c r="B10" s="118" t="s">
        <v>440</v>
      </c>
      <c r="C10" s="113" t="s">
        <v>53</v>
      </c>
      <c r="D10" s="118" t="s">
        <v>6</v>
      </c>
      <c r="E10" s="118">
        <v>1</v>
      </c>
      <c r="F10" s="112">
        <v>5000000</v>
      </c>
      <c r="G10" s="124">
        <f>E10*F10</f>
        <v>5000000</v>
      </c>
      <c r="H10" s="118" t="s">
        <v>443</v>
      </c>
      <c r="I10" s="118"/>
      <c r="J10" s="118" t="s">
        <v>448</v>
      </c>
    </row>
    <row r="11" spans="1:18" ht="33" customHeight="1" x14ac:dyDescent="0.25">
      <c r="A11" s="113" t="s">
        <v>321</v>
      </c>
      <c r="B11" s="118" t="s">
        <v>282</v>
      </c>
      <c r="C11" s="113" t="s">
        <v>73</v>
      </c>
      <c r="D11" s="118" t="s">
        <v>6</v>
      </c>
      <c r="E11" s="118">
        <v>1</v>
      </c>
      <c r="F11" s="118">
        <v>538000</v>
      </c>
      <c r="G11" s="249">
        <v>538000</v>
      </c>
      <c r="H11" s="118" t="s">
        <v>55</v>
      </c>
      <c r="I11" s="118" t="s">
        <v>230</v>
      </c>
      <c r="J11" s="118" t="s">
        <v>322</v>
      </c>
    </row>
    <row r="12" spans="1:18" ht="43.5" customHeight="1" x14ac:dyDescent="0.25">
      <c r="A12" s="113" t="s">
        <v>355</v>
      </c>
      <c r="B12" s="118" t="s">
        <v>352</v>
      </c>
      <c r="C12" s="112" t="s">
        <v>73</v>
      </c>
      <c r="D12" s="118" t="s">
        <v>356</v>
      </c>
      <c r="E12" s="118">
        <v>5</v>
      </c>
      <c r="F12" s="118">
        <v>505000</v>
      </c>
      <c r="G12" s="249">
        <v>505000</v>
      </c>
      <c r="H12" s="118" t="s">
        <v>357</v>
      </c>
      <c r="I12" s="118" t="s">
        <v>230</v>
      </c>
      <c r="J12" s="118" t="s">
        <v>358</v>
      </c>
    </row>
    <row r="13" spans="1:18" ht="43.5" customHeight="1" x14ac:dyDescent="0.25">
      <c r="A13" s="287" t="s">
        <v>359</v>
      </c>
      <c r="B13" s="128" t="s">
        <v>352</v>
      </c>
      <c r="C13" s="112" t="s">
        <v>73</v>
      </c>
      <c r="D13" s="128" t="s">
        <v>6</v>
      </c>
      <c r="E13" s="128">
        <v>60</v>
      </c>
      <c r="F13" s="128">
        <v>184950</v>
      </c>
      <c r="G13" s="129">
        <v>184950</v>
      </c>
      <c r="H13" s="128" t="s">
        <v>360</v>
      </c>
      <c r="I13" s="128" t="s">
        <v>230</v>
      </c>
      <c r="J13" s="128" t="s">
        <v>361</v>
      </c>
    </row>
    <row r="14" spans="1:18" x14ac:dyDescent="0.25">
      <c r="A14" s="601" t="s">
        <v>200</v>
      </c>
      <c r="B14" s="598" t="s">
        <v>189</v>
      </c>
      <c r="C14" s="601" t="s">
        <v>73</v>
      </c>
      <c r="D14" s="604" t="s">
        <v>6</v>
      </c>
      <c r="E14" s="604">
        <v>6</v>
      </c>
      <c r="F14" s="594">
        <v>55000</v>
      </c>
      <c r="G14" s="594">
        <f>E14*F14</f>
        <v>330000</v>
      </c>
      <c r="H14" s="600" t="s">
        <v>203</v>
      </c>
      <c r="I14" s="126"/>
      <c r="J14" s="598" t="s">
        <v>201</v>
      </c>
    </row>
    <row r="15" spans="1:18" s="286" customFormat="1" x14ac:dyDescent="0.25">
      <c r="A15" s="615"/>
      <c r="B15" s="603"/>
      <c r="C15" s="615"/>
      <c r="D15" s="605"/>
      <c r="E15" s="605"/>
      <c r="F15" s="595"/>
      <c r="G15" s="595"/>
      <c r="H15" s="596"/>
      <c r="I15" s="127" t="s">
        <v>230</v>
      </c>
      <c r="J15" s="599"/>
    </row>
    <row r="16" spans="1:18" ht="15.75" thickBot="1" x14ac:dyDescent="0.3">
      <c r="A16" s="616"/>
      <c r="B16" s="617"/>
      <c r="C16" s="616"/>
      <c r="D16" s="11"/>
      <c r="E16" s="11">
        <v>3220</v>
      </c>
      <c r="F16" s="12">
        <v>500</v>
      </c>
      <c r="G16" s="12">
        <f>E16*F16</f>
        <v>1610000</v>
      </c>
      <c r="H16" s="618"/>
      <c r="I16" s="127"/>
      <c r="J16" s="21" t="s">
        <v>202</v>
      </c>
    </row>
    <row r="17" spans="1:10" ht="30" customHeight="1" x14ac:dyDescent="0.25">
      <c r="A17" s="655" t="s">
        <v>646</v>
      </c>
      <c r="B17" s="128" t="s">
        <v>647</v>
      </c>
      <c r="C17" s="112" t="s">
        <v>73</v>
      </c>
      <c r="D17" s="128" t="s">
        <v>6</v>
      </c>
      <c r="E17" s="128">
        <v>1</v>
      </c>
      <c r="F17" s="128">
        <v>1257450</v>
      </c>
      <c r="G17" s="129">
        <v>1257450</v>
      </c>
      <c r="H17" s="128" t="s">
        <v>456</v>
      </c>
      <c r="I17" s="128"/>
      <c r="J17" s="128" t="s">
        <v>511</v>
      </c>
    </row>
    <row r="18" spans="1:10" x14ac:dyDescent="0.25">
      <c r="A18" s="287"/>
      <c r="B18" s="128"/>
      <c r="C18" s="112"/>
      <c r="D18" s="128"/>
      <c r="E18" s="128"/>
      <c r="F18" s="128"/>
      <c r="G18" s="129"/>
      <c r="H18" s="128"/>
      <c r="I18" s="128"/>
      <c r="J18" s="128"/>
    </row>
    <row r="19" spans="1:10" x14ac:dyDescent="0.25">
      <c r="A19" s="6" t="s">
        <v>1</v>
      </c>
      <c r="B19" s="6"/>
      <c r="C19" s="6"/>
      <c r="D19" s="64"/>
      <c r="E19" s="64"/>
      <c r="F19" s="64"/>
      <c r="G19" s="65">
        <f>SUM(G9:G18)</f>
        <v>9619400</v>
      </c>
      <c r="H19" s="66"/>
      <c r="I19" s="66"/>
      <c r="J19" s="64"/>
    </row>
  </sheetData>
  <mergeCells count="10">
    <mergeCell ref="A14:A16"/>
    <mergeCell ref="B14:B16"/>
    <mergeCell ref="C14:C16"/>
    <mergeCell ref="H14:H16"/>
    <mergeCell ref="J14:J15"/>
    <mergeCell ref="B3:G3"/>
    <mergeCell ref="D14:D15"/>
    <mergeCell ref="E14:E15"/>
    <mergeCell ref="F14:F15"/>
    <mergeCell ref="G14:G1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"/>
  <sheetViews>
    <sheetView workbookViewId="0">
      <selection activeCell="D12" sqref="D12"/>
    </sheetView>
  </sheetViews>
  <sheetFormatPr defaultRowHeight="15" x14ac:dyDescent="0.25"/>
  <cols>
    <col min="1" max="1" width="26.140625" customWidth="1"/>
    <col min="2" max="2" width="20.85546875" customWidth="1"/>
    <col min="3" max="3" width="23" customWidth="1"/>
    <col min="6" max="6" width="15.7109375" customWidth="1"/>
    <col min="7" max="7" width="15.140625" customWidth="1"/>
    <col min="8" max="8" width="13.42578125" customWidth="1"/>
    <col min="9" max="9" width="14" customWidth="1"/>
    <col min="10" max="10" width="26.28515625" customWidth="1"/>
  </cols>
  <sheetData>
    <row r="6" spans="1:10" x14ac:dyDescent="0.25">
      <c r="A6" s="1"/>
      <c r="B6" s="23" t="s">
        <v>430</v>
      </c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 ht="25.5" x14ac:dyDescent="0.25">
      <c r="A9" s="41" t="s">
        <v>47</v>
      </c>
      <c r="B9" s="41" t="s">
        <v>46</v>
      </c>
      <c r="C9" s="41" t="s">
        <v>43</v>
      </c>
      <c r="D9" s="41" t="s">
        <v>7</v>
      </c>
      <c r="E9" s="41" t="s">
        <v>0</v>
      </c>
      <c r="F9" s="41" t="s">
        <v>22</v>
      </c>
      <c r="G9" s="35" t="s">
        <v>50</v>
      </c>
      <c r="H9" s="41" t="s">
        <v>44</v>
      </c>
      <c r="I9" s="41" t="s">
        <v>171</v>
      </c>
      <c r="J9" s="41" t="s">
        <v>45</v>
      </c>
    </row>
    <row r="10" spans="1:10" ht="39.75" customHeight="1" x14ac:dyDescent="0.25">
      <c r="A10" s="424" t="s">
        <v>473</v>
      </c>
      <c r="B10" s="427"/>
      <c r="C10" s="414" t="s">
        <v>474</v>
      </c>
      <c r="D10" s="413" t="s">
        <v>26</v>
      </c>
      <c r="E10" s="413">
        <v>1</v>
      </c>
      <c r="F10" s="451">
        <v>42014245</v>
      </c>
      <c r="G10" s="411">
        <f>E10*F10</f>
        <v>42014245</v>
      </c>
      <c r="H10" s="412" t="s">
        <v>105</v>
      </c>
      <c r="I10" s="427"/>
      <c r="J10" s="425" t="s">
        <v>104</v>
      </c>
    </row>
    <row r="11" spans="1:10" ht="39.75" customHeight="1" x14ac:dyDescent="0.25">
      <c r="A11" s="467" t="s">
        <v>499</v>
      </c>
      <c r="B11" s="468"/>
      <c r="C11" s="464" t="s">
        <v>104</v>
      </c>
      <c r="D11" s="458" t="s">
        <v>26</v>
      </c>
      <c r="E11" s="572">
        <v>1</v>
      </c>
      <c r="F11" s="156">
        <v>39815920</v>
      </c>
      <c r="G11" s="156">
        <v>39815920</v>
      </c>
      <c r="H11" s="571" t="s">
        <v>105</v>
      </c>
      <c r="I11" s="445"/>
      <c r="J11" s="429" t="s">
        <v>104</v>
      </c>
    </row>
    <row r="12" spans="1:10" ht="39.75" customHeight="1" x14ac:dyDescent="0.25">
      <c r="A12" s="495" t="s">
        <v>534</v>
      </c>
      <c r="B12" s="430" t="s">
        <v>535</v>
      </c>
      <c r="C12" s="432" t="s">
        <v>185</v>
      </c>
      <c r="D12" s="573" t="s">
        <v>26</v>
      </c>
      <c r="E12" s="573">
        <v>1</v>
      </c>
      <c r="F12" s="434">
        <v>3200000</v>
      </c>
      <c r="G12" s="434">
        <v>3200000</v>
      </c>
      <c r="H12" s="574" t="s">
        <v>402</v>
      </c>
      <c r="I12" s="427"/>
      <c r="J12" s="112" t="s">
        <v>536</v>
      </c>
    </row>
    <row r="13" spans="1:10" ht="39.75" customHeight="1" x14ac:dyDescent="0.25">
      <c r="A13" s="593" t="s">
        <v>27</v>
      </c>
      <c r="B13" s="430"/>
      <c r="C13" s="432"/>
      <c r="D13" s="573" t="s">
        <v>26</v>
      </c>
      <c r="E13" s="573">
        <v>1</v>
      </c>
      <c r="F13" s="434"/>
      <c r="G13" s="434">
        <v>96000</v>
      </c>
      <c r="H13" s="574"/>
      <c r="I13" s="427" t="s">
        <v>230</v>
      </c>
      <c r="J13" s="112"/>
    </row>
    <row r="14" spans="1:10" ht="39.75" customHeight="1" x14ac:dyDescent="0.25">
      <c r="A14" s="495" t="s">
        <v>639</v>
      </c>
      <c r="B14" s="235" t="s">
        <v>616</v>
      </c>
      <c r="C14" s="432" t="s">
        <v>185</v>
      </c>
      <c r="D14" s="586" t="s">
        <v>26</v>
      </c>
      <c r="E14" s="586">
        <v>1</v>
      </c>
      <c r="F14" s="654">
        <v>386176</v>
      </c>
      <c r="G14" s="654">
        <v>386176</v>
      </c>
      <c r="H14" s="585"/>
      <c r="I14" s="445" t="s">
        <v>483</v>
      </c>
      <c r="J14" s="240"/>
    </row>
    <row r="15" spans="1:10" x14ac:dyDescent="0.25">
      <c r="A15" s="443"/>
      <c r="B15" s="108"/>
      <c r="C15" s="108"/>
      <c r="D15" s="263"/>
      <c r="E15" s="469"/>
      <c r="F15" s="263"/>
      <c r="G15" s="304">
        <f>SUM(G10:G14)</f>
        <v>85512341</v>
      </c>
      <c r="H15" s="243"/>
      <c r="I15" s="433"/>
      <c r="J15" s="222"/>
    </row>
    <row r="16" spans="1:10" ht="30" x14ac:dyDescent="0.25">
      <c r="A16" s="431" t="s">
        <v>475</v>
      </c>
      <c r="B16" s="430" t="s">
        <v>478</v>
      </c>
      <c r="C16" s="426" t="s">
        <v>73</v>
      </c>
      <c r="D16" s="118" t="s">
        <v>6</v>
      </c>
      <c r="E16" s="118">
        <v>48</v>
      </c>
      <c r="F16" s="124">
        <f>G16/E16</f>
        <v>78553</v>
      </c>
      <c r="G16" s="497">
        <v>3770544</v>
      </c>
      <c r="H16" s="118" t="s">
        <v>459</v>
      </c>
      <c r="I16" s="112"/>
      <c r="J16" s="116" t="s">
        <v>476</v>
      </c>
    </row>
    <row r="17" spans="1:10" ht="39" customHeight="1" x14ac:dyDescent="0.25">
      <c r="A17" s="432" t="s">
        <v>477</v>
      </c>
      <c r="B17" s="430" t="s">
        <v>478</v>
      </c>
      <c r="C17" s="481" t="s">
        <v>73</v>
      </c>
      <c r="D17" s="428" t="s">
        <v>6</v>
      </c>
      <c r="E17" s="428">
        <v>1</v>
      </c>
      <c r="F17" s="434">
        <v>20159205</v>
      </c>
      <c r="G17" s="498">
        <v>20159205</v>
      </c>
      <c r="H17" s="428" t="s">
        <v>526</v>
      </c>
      <c r="I17" s="430"/>
      <c r="J17" s="430" t="s">
        <v>476</v>
      </c>
    </row>
    <row r="18" spans="1:10" ht="24" x14ac:dyDescent="0.25">
      <c r="A18" s="265" t="s">
        <v>488</v>
      </c>
      <c r="B18" s="430" t="s">
        <v>478</v>
      </c>
      <c r="C18" s="427" t="s">
        <v>53</v>
      </c>
      <c r="D18" s="428" t="s">
        <v>6</v>
      </c>
      <c r="E18" s="428">
        <v>1</v>
      </c>
      <c r="F18" s="124">
        <v>507000</v>
      </c>
      <c r="G18" s="124">
        <v>507000</v>
      </c>
      <c r="H18" s="430" t="s">
        <v>459</v>
      </c>
      <c r="I18" s="427"/>
      <c r="J18" s="430" t="s">
        <v>489</v>
      </c>
    </row>
    <row r="19" spans="1:10" ht="24" x14ac:dyDescent="0.25">
      <c r="A19" s="265" t="s">
        <v>488</v>
      </c>
      <c r="B19" s="430" t="s">
        <v>501</v>
      </c>
      <c r="C19" s="427" t="s">
        <v>53</v>
      </c>
      <c r="D19" s="428" t="s">
        <v>6</v>
      </c>
      <c r="E19" s="428">
        <v>1</v>
      </c>
      <c r="F19" s="124">
        <v>563600</v>
      </c>
      <c r="G19" s="124">
        <v>563600</v>
      </c>
      <c r="H19" s="430" t="s">
        <v>456</v>
      </c>
      <c r="I19" s="427"/>
      <c r="J19" s="430" t="s">
        <v>527</v>
      </c>
    </row>
    <row r="20" spans="1:10" ht="25.5" x14ac:dyDescent="0.25">
      <c r="A20" s="265" t="s">
        <v>532</v>
      </c>
      <c r="B20" s="430" t="s">
        <v>501</v>
      </c>
      <c r="C20" s="481" t="s">
        <v>73</v>
      </c>
      <c r="D20" s="428" t="s">
        <v>6</v>
      </c>
      <c r="E20" s="428">
        <v>1</v>
      </c>
      <c r="F20" s="124">
        <v>3915690</v>
      </c>
      <c r="G20" s="124">
        <v>3915690</v>
      </c>
      <c r="H20" s="430" t="s">
        <v>533</v>
      </c>
      <c r="I20" s="427" t="s">
        <v>230</v>
      </c>
      <c r="J20" s="430" t="s">
        <v>527</v>
      </c>
    </row>
    <row r="21" spans="1:10" ht="33" customHeight="1" x14ac:dyDescent="0.25">
      <c r="A21" s="265" t="s">
        <v>524</v>
      </c>
      <c r="B21" s="430" t="s">
        <v>525</v>
      </c>
      <c r="C21" s="481" t="s">
        <v>73</v>
      </c>
      <c r="D21" s="428" t="s">
        <v>6</v>
      </c>
      <c r="E21" s="428">
        <v>1</v>
      </c>
      <c r="F21" s="124">
        <v>9281564</v>
      </c>
      <c r="G21" s="124">
        <v>9281564</v>
      </c>
      <c r="H21" s="430" t="s">
        <v>456</v>
      </c>
      <c r="I21" s="427"/>
      <c r="J21" s="430" t="s">
        <v>529</v>
      </c>
    </row>
    <row r="22" spans="1:10" ht="27.75" customHeight="1" x14ac:dyDescent="0.25">
      <c r="A22" s="493" t="s">
        <v>528</v>
      </c>
      <c r="B22" s="430" t="s">
        <v>501</v>
      </c>
      <c r="C22" s="481" t="s">
        <v>73</v>
      </c>
      <c r="D22" s="428" t="s">
        <v>6</v>
      </c>
      <c r="E22" s="428">
        <v>1</v>
      </c>
      <c r="F22" s="124">
        <v>3122700</v>
      </c>
      <c r="G22" s="124">
        <v>3122700</v>
      </c>
      <c r="H22" s="430" t="s">
        <v>456</v>
      </c>
      <c r="I22" s="427"/>
      <c r="J22" s="430" t="s">
        <v>529</v>
      </c>
    </row>
    <row r="23" spans="1:10" ht="31.5" customHeight="1" x14ac:dyDescent="0.25">
      <c r="A23" s="493" t="s">
        <v>530</v>
      </c>
      <c r="B23" s="430" t="s">
        <v>501</v>
      </c>
      <c r="C23" s="481" t="s">
        <v>73</v>
      </c>
      <c r="D23" s="428" t="s">
        <v>6</v>
      </c>
      <c r="E23" s="428">
        <v>1</v>
      </c>
      <c r="F23" s="124">
        <v>1166403</v>
      </c>
      <c r="G23" s="124">
        <v>1166403</v>
      </c>
      <c r="H23" s="430" t="s">
        <v>510</v>
      </c>
      <c r="I23" s="427"/>
      <c r="J23" s="430" t="s">
        <v>476</v>
      </c>
    </row>
    <row r="24" spans="1:10" ht="31.5" customHeight="1" x14ac:dyDescent="0.25">
      <c r="A24" s="494" t="s">
        <v>531</v>
      </c>
      <c r="B24" s="490" t="s">
        <v>501</v>
      </c>
      <c r="C24" s="477" t="s">
        <v>73</v>
      </c>
      <c r="D24" s="483" t="s">
        <v>6</v>
      </c>
      <c r="E24" s="483">
        <v>1</v>
      </c>
      <c r="F24" s="492">
        <v>1827050.36</v>
      </c>
      <c r="G24" s="492">
        <v>1827050.36</v>
      </c>
      <c r="H24" s="490" t="s">
        <v>456</v>
      </c>
      <c r="I24" s="445"/>
      <c r="J24" s="490" t="s">
        <v>476</v>
      </c>
    </row>
    <row r="25" spans="1:10" ht="31.5" customHeight="1" x14ac:dyDescent="0.25">
      <c r="A25" s="499" t="s">
        <v>537</v>
      </c>
      <c r="B25" s="430" t="s">
        <v>478</v>
      </c>
      <c r="C25" s="477" t="s">
        <v>73</v>
      </c>
      <c r="D25" s="483" t="s">
        <v>6</v>
      </c>
      <c r="E25" s="483">
        <v>1</v>
      </c>
      <c r="F25" s="496">
        <v>11273220</v>
      </c>
      <c r="G25" s="496">
        <v>11273220</v>
      </c>
      <c r="H25" s="430" t="s">
        <v>451</v>
      </c>
      <c r="I25" s="427"/>
      <c r="J25" s="490" t="s">
        <v>476</v>
      </c>
    </row>
    <row r="26" spans="1:10" ht="31.5" customHeight="1" x14ac:dyDescent="0.25">
      <c r="A26" s="493" t="s">
        <v>538</v>
      </c>
      <c r="B26" s="430" t="s">
        <v>501</v>
      </c>
      <c r="C26" s="510" t="s">
        <v>73</v>
      </c>
      <c r="D26" s="428" t="s">
        <v>6</v>
      </c>
      <c r="E26" s="428">
        <v>1</v>
      </c>
      <c r="F26" s="496">
        <v>5149540.32</v>
      </c>
      <c r="G26" s="496">
        <v>5149540.32</v>
      </c>
      <c r="H26" s="430" t="s">
        <v>456</v>
      </c>
      <c r="I26" s="427"/>
      <c r="J26" s="430" t="s">
        <v>476</v>
      </c>
    </row>
    <row r="27" spans="1:10" ht="31.5" customHeight="1" x14ac:dyDescent="0.25">
      <c r="A27" s="493" t="s">
        <v>549</v>
      </c>
      <c r="B27" s="430" t="s">
        <v>550</v>
      </c>
      <c r="C27" s="510" t="s">
        <v>73</v>
      </c>
      <c r="D27" s="428" t="s">
        <v>6</v>
      </c>
      <c r="E27" s="428">
        <v>1</v>
      </c>
      <c r="F27" s="496">
        <v>4649289.25</v>
      </c>
      <c r="G27" s="496">
        <v>4649289.25</v>
      </c>
      <c r="H27" s="430" t="s">
        <v>456</v>
      </c>
      <c r="I27" s="427"/>
      <c r="J27" s="510" t="s">
        <v>73</v>
      </c>
    </row>
    <row r="28" spans="1:10" ht="31.5" customHeight="1" x14ac:dyDescent="0.25">
      <c r="A28" s="493" t="s">
        <v>581</v>
      </c>
      <c r="B28" s="430" t="s">
        <v>582</v>
      </c>
      <c r="C28" s="533" t="s">
        <v>73</v>
      </c>
      <c r="D28" s="428" t="s">
        <v>6</v>
      </c>
      <c r="E28" s="428">
        <v>1</v>
      </c>
      <c r="F28" s="496">
        <v>213750</v>
      </c>
      <c r="G28" s="496">
        <v>213750</v>
      </c>
      <c r="H28" s="430"/>
      <c r="I28" s="427"/>
      <c r="J28" s="575" t="s">
        <v>73</v>
      </c>
    </row>
    <row r="29" spans="1:10" ht="31.5" customHeight="1" x14ac:dyDescent="0.25">
      <c r="A29" s="493" t="s">
        <v>583</v>
      </c>
      <c r="B29" s="430" t="s">
        <v>582</v>
      </c>
      <c r="C29" s="575" t="s">
        <v>73</v>
      </c>
      <c r="D29" s="428" t="s">
        <v>6</v>
      </c>
      <c r="E29" s="428">
        <v>2</v>
      </c>
      <c r="F29" s="496">
        <v>331700</v>
      </c>
      <c r="G29" s="496">
        <v>331700</v>
      </c>
      <c r="H29" s="430"/>
      <c r="I29" s="427" t="s">
        <v>230</v>
      </c>
      <c r="J29" s="575" t="s">
        <v>73</v>
      </c>
    </row>
    <row r="30" spans="1:10" ht="31.5" customHeight="1" x14ac:dyDescent="0.25">
      <c r="A30" s="493" t="s">
        <v>636</v>
      </c>
      <c r="B30" s="430"/>
      <c r="C30" s="575" t="s">
        <v>73</v>
      </c>
      <c r="D30" s="428" t="s">
        <v>6</v>
      </c>
      <c r="E30" s="428">
        <v>3</v>
      </c>
      <c r="F30" s="592">
        <v>1235884</v>
      </c>
      <c r="G30" s="592">
        <v>1235884</v>
      </c>
      <c r="H30" s="430"/>
      <c r="I30" s="427"/>
      <c r="J30" s="575" t="s">
        <v>73</v>
      </c>
    </row>
    <row r="31" spans="1:10" ht="31.5" customHeight="1" x14ac:dyDescent="0.25">
      <c r="A31" s="493" t="s">
        <v>637</v>
      </c>
      <c r="B31" s="430"/>
      <c r="C31" s="575" t="s">
        <v>73</v>
      </c>
      <c r="D31" s="428" t="s">
        <v>6</v>
      </c>
      <c r="E31" s="428">
        <v>4</v>
      </c>
      <c r="F31" s="592">
        <v>2851200</v>
      </c>
      <c r="G31" s="592">
        <v>2851200</v>
      </c>
      <c r="H31" s="430"/>
      <c r="I31" s="427"/>
      <c r="J31" s="575" t="s">
        <v>73</v>
      </c>
    </row>
    <row r="32" spans="1:10" ht="28.5" x14ac:dyDescent="0.25">
      <c r="A32" s="493" t="s">
        <v>638</v>
      </c>
      <c r="B32" s="590"/>
      <c r="C32" s="575" t="s">
        <v>73</v>
      </c>
      <c r="D32" s="428" t="s">
        <v>6</v>
      </c>
      <c r="E32" s="428">
        <v>5</v>
      </c>
      <c r="F32" s="592">
        <v>6142928</v>
      </c>
      <c r="G32" s="592">
        <v>6142928</v>
      </c>
      <c r="H32" s="591"/>
      <c r="I32" s="591"/>
      <c r="J32" s="575" t="s">
        <v>73</v>
      </c>
    </row>
    <row r="33" spans="1:10" x14ac:dyDescent="0.25">
      <c r="A33" s="111"/>
      <c r="B33" s="111"/>
      <c r="C33" s="111"/>
      <c r="D33" s="111"/>
      <c r="E33" s="111"/>
      <c r="F33" s="111"/>
      <c r="G33" s="115">
        <f>SUM(G16:G32)</f>
        <v>76161267.930000007</v>
      </c>
      <c r="H33" s="111"/>
      <c r="I33" s="111"/>
      <c r="J33" s="111"/>
    </row>
    <row r="40" spans="1:10" ht="54.75" customHeight="1" x14ac:dyDescent="0.25"/>
    <row r="41" spans="1:10" ht="54.75" customHeight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5"/>
  <sheetViews>
    <sheetView topLeftCell="A7" workbookViewId="0">
      <selection activeCell="C13" sqref="C13"/>
    </sheetView>
  </sheetViews>
  <sheetFormatPr defaultRowHeight="15" x14ac:dyDescent="0.25"/>
  <cols>
    <col min="1" max="1" width="35.28515625" customWidth="1"/>
    <col min="2" max="2" width="18.5703125" customWidth="1"/>
    <col min="3" max="3" width="17.140625" customWidth="1"/>
    <col min="6" max="6" width="14.140625" customWidth="1"/>
    <col min="7" max="7" width="17" customWidth="1"/>
    <col min="8" max="8" width="11.42578125" customWidth="1"/>
    <col min="9" max="9" width="11.7109375" customWidth="1"/>
    <col min="10" max="10" width="22.140625" customWidth="1"/>
  </cols>
  <sheetData>
    <row r="5" spans="1:10" x14ac:dyDescent="0.25">
      <c r="A5" s="1"/>
      <c r="B5" s="23" t="s">
        <v>497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8" spans="1:10" ht="25.5" x14ac:dyDescent="0.25">
      <c r="A8" s="41" t="s">
        <v>47</v>
      </c>
      <c r="B8" s="41" t="s">
        <v>46</v>
      </c>
      <c r="C8" s="41" t="s">
        <v>43</v>
      </c>
      <c r="D8" s="41" t="s">
        <v>7</v>
      </c>
      <c r="E8" s="41" t="s">
        <v>0</v>
      </c>
      <c r="F8" s="41" t="s">
        <v>22</v>
      </c>
      <c r="G8" s="35" t="s">
        <v>50</v>
      </c>
      <c r="H8" s="41" t="s">
        <v>44</v>
      </c>
      <c r="I8" s="41" t="s">
        <v>171</v>
      </c>
      <c r="J8" s="41" t="s">
        <v>45</v>
      </c>
    </row>
    <row r="9" spans="1:10" ht="45" customHeight="1" x14ac:dyDescent="0.25">
      <c r="A9" s="450" t="s">
        <v>496</v>
      </c>
      <c r="B9" s="128"/>
      <c r="C9" s="463"/>
      <c r="D9" s="460" t="s">
        <v>26</v>
      </c>
      <c r="E9" s="460">
        <v>1</v>
      </c>
      <c r="F9" s="355">
        <v>128000</v>
      </c>
      <c r="G9" s="461">
        <f>E9*F9</f>
        <v>128000</v>
      </c>
      <c r="H9" s="462" t="s">
        <v>105</v>
      </c>
      <c r="I9" s="128"/>
      <c r="J9" s="429" t="s">
        <v>302</v>
      </c>
    </row>
    <row r="10" spans="1:10" ht="45" customHeight="1" x14ac:dyDescent="0.25">
      <c r="A10" s="446" t="s">
        <v>498</v>
      </c>
      <c r="B10" s="466" t="s">
        <v>470</v>
      </c>
      <c r="C10" s="481" t="s">
        <v>293</v>
      </c>
      <c r="D10" s="460" t="s">
        <v>26</v>
      </c>
      <c r="E10" s="460">
        <v>1</v>
      </c>
      <c r="F10" s="434">
        <v>162400</v>
      </c>
      <c r="G10" s="434">
        <v>162400</v>
      </c>
      <c r="H10" s="462" t="s">
        <v>105</v>
      </c>
      <c r="I10" s="427" t="s">
        <v>230</v>
      </c>
      <c r="J10" s="112" t="s">
        <v>483</v>
      </c>
    </row>
    <row r="11" spans="1:10" ht="29.25" customHeight="1" x14ac:dyDescent="0.25">
      <c r="A11" s="446" t="s">
        <v>503</v>
      </c>
      <c r="B11" s="430" t="s">
        <v>504</v>
      </c>
      <c r="C11" s="426" t="s">
        <v>293</v>
      </c>
      <c r="D11" s="419" t="s">
        <v>26</v>
      </c>
      <c r="E11" s="419">
        <v>1</v>
      </c>
      <c r="F11" s="434">
        <v>1500000</v>
      </c>
      <c r="G11" s="434">
        <v>1500000</v>
      </c>
      <c r="H11" s="421" t="s">
        <v>456</v>
      </c>
      <c r="I11" s="427"/>
      <c r="J11" s="112" t="s">
        <v>505</v>
      </c>
    </row>
    <row r="12" spans="1:10" x14ac:dyDescent="0.25">
      <c r="A12" s="6"/>
      <c r="B12" s="6"/>
      <c r="C12" s="6"/>
      <c r="D12" s="64"/>
      <c r="E12" s="452"/>
      <c r="F12" s="64"/>
      <c r="G12" s="65">
        <f>SUM(G9:G11)</f>
        <v>1790400</v>
      </c>
      <c r="H12" s="66"/>
      <c r="I12" s="66"/>
      <c r="J12" s="222"/>
    </row>
    <row r="13" spans="1:10" ht="29.25" customHeight="1" x14ac:dyDescent="0.25">
      <c r="A13" s="431" t="s">
        <v>506</v>
      </c>
      <c r="B13" s="430" t="s">
        <v>507</v>
      </c>
      <c r="C13" s="426" t="s">
        <v>73</v>
      </c>
      <c r="D13" s="479" t="s">
        <v>6</v>
      </c>
      <c r="E13" s="428">
        <v>1</v>
      </c>
      <c r="F13" s="124">
        <v>3295475</v>
      </c>
      <c r="G13" s="124">
        <v>3295475</v>
      </c>
      <c r="H13" s="428" t="s">
        <v>508</v>
      </c>
      <c r="I13" s="112"/>
      <c r="J13" s="430" t="s">
        <v>511</v>
      </c>
    </row>
    <row r="14" spans="1:10" ht="41.25" customHeight="1" x14ac:dyDescent="0.25">
      <c r="A14" s="432" t="s">
        <v>509</v>
      </c>
      <c r="B14" s="430" t="s">
        <v>507</v>
      </c>
      <c r="C14" s="481" t="s">
        <v>442</v>
      </c>
      <c r="D14" s="428" t="s">
        <v>6</v>
      </c>
      <c r="E14" s="428">
        <v>1</v>
      </c>
      <c r="F14" s="434">
        <v>5945625</v>
      </c>
      <c r="G14" s="434">
        <v>5945625</v>
      </c>
      <c r="H14" s="428" t="s">
        <v>510</v>
      </c>
      <c r="I14" s="430"/>
      <c r="J14" s="431" t="s">
        <v>512</v>
      </c>
    </row>
    <row r="15" spans="1:10" ht="24" x14ac:dyDescent="0.25">
      <c r="A15" s="265" t="s">
        <v>513</v>
      </c>
      <c r="B15" s="430" t="s">
        <v>507</v>
      </c>
      <c r="C15" s="427" t="s">
        <v>514</v>
      </c>
      <c r="D15" s="428" t="s">
        <v>6</v>
      </c>
      <c r="E15" s="428">
        <v>1</v>
      </c>
      <c r="F15" s="124">
        <v>8221000</v>
      </c>
      <c r="G15" s="497">
        <v>8221000</v>
      </c>
      <c r="H15" s="428" t="s">
        <v>510</v>
      </c>
      <c r="I15" s="427"/>
      <c r="J15" s="427" t="s">
        <v>515</v>
      </c>
    </row>
    <row r="16" spans="1:10" ht="31.5" customHeight="1" x14ac:dyDescent="0.25">
      <c r="A16" s="265" t="s">
        <v>541</v>
      </c>
      <c r="B16" s="430" t="s">
        <v>507</v>
      </c>
      <c r="C16" s="502" t="s">
        <v>73</v>
      </c>
      <c r="D16" s="428" t="s">
        <v>6</v>
      </c>
      <c r="E16" s="428">
        <v>1</v>
      </c>
      <c r="F16" s="434">
        <v>2851200</v>
      </c>
      <c r="G16" s="434">
        <v>2851200</v>
      </c>
      <c r="H16" s="428" t="s">
        <v>451</v>
      </c>
      <c r="I16" s="427"/>
      <c r="J16" s="427" t="s">
        <v>542</v>
      </c>
    </row>
    <row r="17" spans="1:10" ht="30" x14ac:dyDescent="0.25">
      <c r="A17" s="504" t="s">
        <v>543</v>
      </c>
      <c r="B17" s="430" t="s">
        <v>507</v>
      </c>
      <c r="C17" s="502" t="s">
        <v>73</v>
      </c>
      <c r="D17" s="428" t="s">
        <v>6</v>
      </c>
      <c r="E17" s="428">
        <v>1</v>
      </c>
      <c r="F17" s="434">
        <v>617758</v>
      </c>
      <c r="G17" s="434">
        <v>617758</v>
      </c>
      <c r="H17" s="428" t="s">
        <v>451</v>
      </c>
      <c r="I17" s="427"/>
      <c r="J17" s="427" t="s">
        <v>544</v>
      </c>
    </row>
    <row r="18" spans="1:10" ht="30" x14ac:dyDescent="0.25">
      <c r="A18" s="504" t="s">
        <v>561</v>
      </c>
      <c r="B18" s="430" t="s">
        <v>560</v>
      </c>
      <c r="C18" s="520" t="s">
        <v>73</v>
      </c>
      <c r="D18" s="428" t="s">
        <v>6</v>
      </c>
      <c r="E18" s="428">
        <v>1</v>
      </c>
      <c r="F18" s="522">
        <v>597998.35</v>
      </c>
      <c r="G18" s="434">
        <v>597998.35</v>
      </c>
      <c r="H18" s="428" t="s">
        <v>562</v>
      </c>
      <c r="I18" s="427"/>
      <c r="J18" s="431" t="s">
        <v>384</v>
      </c>
    </row>
    <row r="19" spans="1:10" x14ac:dyDescent="0.25">
      <c r="A19" s="526" t="s">
        <v>563</v>
      </c>
      <c r="B19" s="430" t="s">
        <v>560</v>
      </c>
      <c r="C19" s="520"/>
      <c r="D19" s="428"/>
      <c r="E19" s="428"/>
      <c r="F19" s="434"/>
      <c r="G19" s="587">
        <v>3852611</v>
      </c>
      <c r="H19" s="428"/>
      <c r="I19" s="427"/>
      <c r="J19" s="427"/>
    </row>
    <row r="20" spans="1:10" ht="30" x14ac:dyDescent="0.25">
      <c r="A20" s="504" t="s">
        <v>564</v>
      </c>
      <c r="B20" s="430" t="s">
        <v>560</v>
      </c>
      <c r="C20" s="520" t="s">
        <v>73</v>
      </c>
      <c r="D20" s="428" t="s">
        <v>6</v>
      </c>
      <c r="E20" s="428">
        <v>1</v>
      </c>
      <c r="F20" s="434">
        <v>292400</v>
      </c>
      <c r="G20" s="434">
        <v>292400</v>
      </c>
      <c r="H20" s="428" t="s">
        <v>456</v>
      </c>
      <c r="I20" s="427" t="s">
        <v>230</v>
      </c>
      <c r="J20" s="430" t="s">
        <v>521</v>
      </c>
    </row>
    <row r="21" spans="1:10" ht="30" x14ac:dyDescent="0.25">
      <c r="A21" s="504" t="s">
        <v>565</v>
      </c>
      <c r="B21" s="430" t="s">
        <v>507</v>
      </c>
      <c r="C21" s="520" t="s">
        <v>73</v>
      </c>
      <c r="D21" s="428"/>
      <c r="E21" s="428"/>
      <c r="F21" s="525">
        <v>7688324</v>
      </c>
      <c r="G21" s="498">
        <v>7688324</v>
      </c>
      <c r="H21" s="428"/>
      <c r="I21" s="427"/>
      <c r="J21" s="431" t="s">
        <v>384</v>
      </c>
    </row>
    <row r="22" spans="1:10" x14ac:dyDescent="0.25">
      <c r="A22" s="265" t="s">
        <v>624</v>
      </c>
      <c r="B22" s="430" t="s">
        <v>628</v>
      </c>
      <c r="C22" s="427" t="s">
        <v>514</v>
      </c>
      <c r="D22" s="428" t="s">
        <v>6</v>
      </c>
      <c r="E22" s="428">
        <v>1</v>
      </c>
      <c r="F22" s="525"/>
      <c r="G22" s="588">
        <v>474970</v>
      </c>
      <c r="H22" s="428" t="s">
        <v>630</v>
      </c>
      <c r="I22" s="427"/>
      <c r="J22" s="431" t="s">
        <v>437</v>
      </c>
    </row>
    <row r="23" spans="1:10" x14ac:dyDescent="0.25">
      <c r="A23" s="524" t="s">
        <v>625</v>
      </c>
      <c r="B23" s="430" t="s">
        <v>629</v>
      </c>
      <c r="C23" s="427" t="s">
        <v>514</v>
      </c>
      <c r="D23" s="428" t="s">
        <v>6</v>
      </c>
      <c r="E23" s="428">
        <v>1</v>
      </c>
      <c r="F23" s="525"/>
      <c r="G23" s="589">
        <v>443433</v>
      </c>
      <c r="H23" s="428" t="s">
        <v>631</v>
      </c>
      <c r="I23" s="427"/>
      <c r="J23" s="431"/>
    </row>
    <row r="24" spans="1:10" x14ac:dyDescent="0.25">
      <c r="A24" s="504"/>
      <c r="B24" s="430"/>
      <c r="C24" s="554"/>
      <c r="D24" s="428"/>
      <c r="E24" s="428"/>
      <c r="F24" s="525"/>
      <c r="G24" s="525"/>
      <c r="H24" s="428"/>
      <c r="I24" s="427"/>
      <c r="J24" s="431"/>
    </row>
    <row r="25" spans="1:10" x14ac:dyDescent="0.25">
      <c r="A25" s="111"/>
      <c r="B25" s="111"/>
      <c r="C25" s="111"/>
      <c r="D25" s="111"/>
      <c r="E25" s="111"/>
      <c r="F25" s="111"/>
      <c r="G25" s="115">
        <f>SUM(G13:G24)</f>
        <v>34280794.350000001</v>
      </c>
      <c r="H25" s="111"/>
      <c r="I25" s="111"/>
      <c r="J25" s="11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0"/>
  <sheetViews>
    <sheetView topLeftCell="A7" workbookViewId="0">
      <selection activeCell="L11" sqref="L11"/>
    </sheetView>
  </sheetViews>
  <sheetFormatPr defaultRowHeight="15" x14ac:dyDescent="0.25"/>
  <cols>
    <col min="1" max="1" width="37.42578125" customWidth="1"/>
    <col min="2" max="2" width="20.28515625" customWidth="1"/>
    <col min="3" max="3" width="14.5703125" customWidth="1"/>
    <col min="6" max="6" width="14.7109375" customWidth="1"/>
    <col min="7" max="7" width="16" customWidth="1"/>
    <col min="8" max="8" width="15.42578125" customWidth="1"/>
    <col min="9" max="9" width="12.85546875" customWidth="1"/>
    <col min="10" max="10" width="18.42578125" customWidth="1"/>
  </cols>
  <sheetData>
    <row r="5" spans="1:11" x14ac:dyDescent="0.25">
      <c r="A5" s="1"/>
      <c r="B5" s="23" t="s">
        <v>495</v>
      </c>
      <c r="C5" s="1"/>
      <c r="D5" s="1"/>
      <c r="E5" s="1"/>
      <c r="F5" s="1"/>
      <c r="G5" s="1"/>
      <c r="H5" s="1"/>
      <c r="I5" s="1"/>
      <c r="J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8" spans="1:11" ht="25.5" x14ac:dyDescent="0.25">
      <c r="A8" s="41" t="s">
        <v>47</v>
      </c>
      <c r="B8" s="41" t="s">
        <v>46</v>
      </c>
      <c r="C8" s="41" t="s">
        <v>43</v>
      </c>
      <c r="D8" s="41" t="s">
        <v>7</v>
      </c>
      <c r="E8" s="41" t="s">
        <v>0</v>
      </c>
      <c r="F8" s="41" t="s">
        <v>22</v>
      </c>
      <c r="G8" s="35" t="s">
        <v>50</v>
      </c>
      <c r="H8" s="41" t="s">
        <v>44</v>
      </c>
      <c r="I8" s="41" t="s">
        <v>171</v>
      </c>
      <c r="J8" s="41" t="s">
        <v>45</v>
      </c>
    </row>
    <row r="9" spans="1:11" ht="33" customHeight="1" x14ac:dyDescent="0.25">
      <c r="A9" s="450" t="s">
        <v>496</v>
      </c>
      <c r="B9" s="128"/>
      <c r="C9" s="463"/>
      <c r="D9" s="508" t="s">
        <v>26</v>
      </c>
      <c r="E9" s="508">
        <v>1</v>
      </c>
      <c r="F9" s="355">
        <v>64000</v>
      </c>
      <c r="G9" s="509">
        <f>E9*F9</f>
        <v>64000</v>
      </c>
      <c r="H9" s="455" t="s">
        <v>105</v>
      </c>
      <c r="I9" s="128"/>
      <c r="J9" s="429" t="s">
        <v>302</v>
      </c>
    </row>
    <row r="10" spans="1:11" ht="47.25" customHeight="1" x14ac:dyDescent="0.25">
      <c r="A10" s="424" t="s">
        <v>500</v>
      </c>
      <c r="B10" s="430" t="s">
        <v>551</v>
      </c>
      <c r="C10" s="432" t="s">
        <v>293</v>
      </c>
      <c r="D10" s="508" t="s">
        <v>26</v>
      </c>
      <c r="E10" s="428">
        <v>1</v>
      </c>
      <c r="F10" s="508">
        <v>45729</v>
      </c>
      <c r="G10" s="508">
        <v>45729</v>
      </c>
      <c r="H10" s="462" t="s">
        <v>552</v>
      </c>
      <c r="I10" s="427"/>
      <c r="J10" s="112" t="s">
        <v>553</v>
      </c>
    </row>
    <row r="11" spans="1:11" ht="44.25" customHeight="1" x14ac:dyDescent="0.25">
      <c r="A11" s="265" t="s">
        <v>558</v>
      </c>
      <c r="B11" s="430" t="s">
        <v>551</v>
      </c>
      <c r="C11" s="432" t="s">
        <v>293</v>
      </c>
      <c r="D11" s="518" t="s">
        <v>26</v>
      </c>
      <c r="E11" s="428">
        <v>1</v>
      </c>
      <c r="F11" s="522">
        <v>235161</v>
      </c>
      <c r="G11" s="434">
        <v>235161</v>
      </c>
      <c r="H11" s="462" t="s">
        <v>105</v>
      </c>
      <c r="I11" s="427"/>
      <c r="J11" s="112"/>
      <c r="K11" t="s">
        <v>15</v>
      </c>
    </row>
    <row r="12" spans="1:11" ht="44.25" customHeight="1" x14ac:dyDescent="0.25">
      <c r="A12" s="265" t="s">
        <v>635</v>
      </c>
      <c r="B12" s="430"/>
      <c r="C12" s="432"/>
      <c r="D12" s="573"/>
      <c r="E12" s="428"/>
      <c r="F12" s="522"/>
      <c r="G12" s="525">
        <v>159900</v>
      </c>
      <c r="H12" s="574"/>
      <c r="I12" s="427"/>
      <c r="J12" s="240"/>
    </row>
    <row r="13" spans="1:11" x14ac:dyDescent="0.25">
      <c r="A13" s="6"/>
      <c r="B13" s="6"/>
      <c r="C13" s="6"/>
      <c r="D13" s="64"/>
      <c r="E13" s="452"/>
      <c r="F13" s="64"/>
      <c r="G13" s="65">
        <f>SUM(G9:G12)</f>
        <v>504790</v>
      </c>
      <c r="H13" s="66"/>
      <c r="I13" s="66"/>
      <c r="J13" s="222"/>
    </row>
    <row r="14" spans="1:11" ht="32.25" customHeight="1" x14ac:dyDescent="0.25">
      <c r="A14" s="432" t="s">
        <v>555</v>
      </c>
      <c r="B14" s="430" t="s">
        <v>551</v>
      </c>
      <c r="C14" s="520" t="s">
        <v>73</v>
      </c>
      <c r="D14" s="428" t="s">
        <v>6</v>
      </c>
      <c r="E14" s="428">
        <v>1</v>
      </c>
      <c r="F14" s="523">
        <v>173940</v>
      </c>
      <c r="G14" s="523">
        <v>173940</v>
      </c>
      <c r="H14" s="428"/>
      <c r="I14" s="112" t="s">
        <v>230</v>
      </c>
      <c r="J14" s="430" t="s">
        <v>559</v>
      </c>
    </row>
    <row r="15" spans="1:11" ht="32.25" customHeight="1" x14ac:dyDescent="0.25">
      <c r="A15" s="265" t="s">
        <v>556</v>
      </c>
      <c r="B15" s="430" t="s">
        <v>551</v>
      </c>
      <c r="C15" s="520" t="s">
        <v>73</v>
      </c>
      <c r="D15" s="428" t="s">
        <v>6</v>
      </c>
      <c r="E15" s="428">
        <v>1</v>
      </c>
      <c r="F15" s="522">
        <v>136000</v>
      </c>
      <c r="G15" s="522">
        <v>136000</v>
      </c>
      <c r="H15" s="428" t="s">
        <v>432</v>
      </c>
      <c r="I15" s="430"/>
      <c r="J15" s="430" t="s">
        <v>521</v>
      </c>
    </row>
    <row r="16" spans="1:11" ht="38.25" x14ac:dyDescent="0.25">
      <c r="A16" s="265" t="s">
        <v>557</v>
      </c>
      <c r="B16" s="430" t="s">
        <v>551</v>
      </c>
      <c r="C16" s="520" t="s">
        <v>73</v>
      </c>
      <c r="D16" s="428" t="s">
        <v>6</v>
      </c>
      <c r="E16" s="428">
        <v>1</v>
      </c>
      <c r="F16" s="522">
        <v>200000</v>
      </c>
      <c r="G16" s="522">
        <v>200000</v>
      </c>
      <c r="H16" s="428" t="s">
        <v>533</v>
      </c>
      <c r="I16" s="427"/>
      <c r="J16" s="430" t="s">
        <v>521</v>
      </c>
    </row>
    <row r="17" spans="1:10" ht="51" x14ac:dyDescent="0.25">
      <c r="A17" s="265" t="s">
        <v>595</v>
      </c>
      <c r="B17" s="430" t="s">
        <v>560</v>
      </c>
      <c r="C17" s="533" t="s">
        <v>523</v>
      </c>
      <c r="D17" s="428" t="s">
        <v>6</v>
      </c>
      <c r="E17" s="428">
        <v>1</v>
      </c>
      <c r="F17" s="522">
        <v>741590</v>
      </c>
      <c r="G17" s="522">
        <v>741590</v>
      </c>
      <c r="H17" s="428" t="s">
        <v>459</v>
      </c>
      <c r="I17" s="427"/>
      <c r="J17" s="430" t="s">
        <v>596</v>
      </c>
    </row>
    <row r="18" spans="1:10" ht="38.25" x14ac:dyDescent="0.25">
      <c r="A18" s="265" t="s">
        <v>597</v>
      </c>
      <c r="B18" s="430" t="s">
        <v>560</v>
      </c>
      <c r="C18" s="533" t="s">
        <v>73</v>
      </c>
      <c r="D18" s="428" t="s">
        <v>6</v>
      </c>
      <c r="E18" s="428">
        <v>1</v>
      </c>
      <c r="F18" s="522">
        <v>44275</v>
      </c>
      <c r="G18" s="522">
        <v>44275</v>
      </c>
      <c r="H18" s="428" t="s">
        <v>459</v>
      </c>
      <c r="I18" s="427"/>
      <c r="J18" s="430" t="s">
        <v>598</v>
      </c>
    </row>
    <row r="19" spans="1:10" ht="38.25" x14ac:dyDescent="0.25">
      <c r="A19" s="265" t="s">
        <v>599</v>
      </c>
      <c r="B19" s="430" t="s">
        <v>560</v>
      </c>
      <c r="C19" s="533" t="s">
        <v>73</v>
      </c>
      <c r="D19" s="428" t="s">
        <v>6</v>
      </c>
      <c r="E19" s="428">
        <v>1</v>
      </c>
      <c r="F19" s="525">
        <v>432400</v>
      </c>
      <c r="G19" s="525">
        <v>432400</v>
      </c>
      <c r="H19" s="428" t="s">
        <v>451</v>
      </c>
      <c r="I19" s="427"/>
      <c r="J19" s="430" t="s">
        <v>521</v>
      </c>
    </row>
    <row r="20" spans="1:10" x14ac:dyDescent="0.25">
      <c r="A20" s="427"/>
      <c r="B20" s="427"/>
      <c r="C20" s="427"/>
      <c r="D20" s="427"/>
      <c r="E20" s="427"/>
      <c r="F20" s="114"/>
      <c r="G20" s="114">
        <f>SUM(G14:G19)</f>
        <v>1728205</v>
      </c>
      <c r="H20" s="427"/>
      <c r="I20" s="427"/>
      <c r="J20" s="42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9"/>
  <sheetViews>
    <sheetView workbookViewId="0">
      <selection activeCell="A9" sqref="A8:XFD9"/>
    </sheetView>
  </sheetViews>
  <sheetFormatPr defaultRowHeight="15" x14ac:dyDescent="0.25"/>
  <cols>
    <col min="1" max="1" width="20.5703125" customWidth="1"/>
    <col min="2" max="2" width="17.7109375" customWidth="1"/>
    <col min="3" max="3" width="13.85546875" customWidth="1"/>
    <col min="4" max="4" width="8.42578125" customWidth="1"/>
    <col min="5" max="5" width="7.85546875" customWidth="1"/>
    <col min="6" max="6" width="12.7109375" customWidth="1"/>
    <col min="7" max="7" width="14.28515625" customWidth="1"/>
    <col min="8" max="8" width="14" customWidth="1"/>
    <col min="9" max="9" width="13.42578125" customWidth="1"/>
    <col min="10" max="10" width="16" customWidth="1"/>
  </cols>
  <sheetData>
    <row r="5" spans="1:10" x14ac:dyDescent="0.25">
      <c r="A5" s="1"/>
      <c r="B5" s="23" t="s">
        <v>516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8" spans="1:10" ht="38.25" x14ac:dyDescent="0.25">
      <c r="A8" s="41" t="s">
        <v>47</v>
      </c>
      <c r="B8" s="41" t="s">
        <v>46</v>
      </c>
      <c r="C8" s="41" t="s">
        <v>43</v>
      </c>
      <c r="D8" s="41" t="s">
        <v>7</v>
      </c>
      <c r="E8" s="41" t="s">
        <v>0</v>
      </c>
      <c r="F8" s="41" t="s">
        <v>22</v>
      </c>
      <c r="G8" s="35" t="s">
        <v>50</v>
      </c>
      <c r="H8" s="41" t="s">
        <v>44</v>
      </c>
      <c r="I8" s="41" t="s">
        <v>171</v>
      </c>
      <c r="J8" s="41" t="s">
        <v>45</v>
      </c>
    </row>
    <row r="9" spans="1:10" ht="42" customHeight="1" x14ac:dyDescent="0.25">
      <c r="A9" s="450" t="s">
        <v>517</v>
      </c>
      <c r="B9" s="490" t="s">
        <v>507</v>
      </c>
      <c r="C9" s="482" t="s">
        <v>73</v>
      </c>
      <c r="D9" s="478" t="s">
        <v>6</v>
      </c>
      <c r="E9" s="478">
        <v>1</v>
      </c>
      <c r="F9" s="491">
        <v>339789</v>
      </c>
      <c r="G9" s="475">
        <f>E9*F9</f>
        <v>339789</v>
      </c>
      <c r="H9" s="476" t="s">
        <v>518</v>
      </c>
      <c r="I9" s="128" t="s">
        <v>230</v>
      </c>
      <c r="J9" s="429" t="s">
        <v>73</v>
      </c>
    </row>
    <row r="10" spans="1:10" ht="38.25" x14ac:dyDescent="0.25">
      <c r="A10" s="424" t="s">
        <v>519</v>
      </c>
      <c r="B10" s="490" t="s">
        <v>507</v>
      </c>
      <c r="C10" s="482" t="s">
        <v>73</v>
      </c>
      <c r="D10" s="478" t="s">
        <v>6</v>
      </c>
      <c r="E10" s="478">
        <v>1</v>
      </c>
      <c r="F10" s="434">
        <v>458902</v>
      </c>
      <c r="G10" s="434">
        <v>458902</v>
      </c>
      <c r="H10" s="480" t="s">
        <v>520</v>
      </c>
      <c r="I10" s="430" t="s">
        <v>230</v>
      </c>
      <c r="J10" s="112" t="s">
        <v>521</v>
      </c>
    </row>
    <row r="11" spans="1:10" ht="51" x14ac:dyDescent="0.25">
      <c r="A11" s="265" t="s">
        <v>522</v>
      </c>
      <c r="B11" s="490"/>
      <c r="C11" s="482" t="s">
        <v>523</v>
      </c>
      <c r="D11" s="486" t="s">
        <v>6</v>
      </c>
      <c r="E11" s="486">
        <v>2</v>
      </c>
      <c r="F11" s="434">
        <v>4260000</v>
      </c>
      <c r="G11" s="434">
        <v>4260000</v>
      </c>
      <c r="H11" s="430" t="s">
        <v>105</v>
      </c>
      <c r="J11" s="112"/>
    </row>
    <row r="12" spans="1:10" ht="36" x14ac:dyDescent="0.25">
      <c r="A12" s="424" t="s">
        <v>539</v>
      </c>
      <c r="B12" s="490" t="s">
        <v>507</v>
      </c>
      <c r="C12" s="489" t="s">
        <v>53</v>
      </c>
      <c r="D12" s="486" t="s">
        <v>6</v>
      </c>
      <c r="E12" s="486">
        <v>1</v>
      </c>
      <c r="F12" s="434">
        <v>2712500</v>
      </c>
      <c r="G12" s="434">
        <v>2712500</v>
      </c>
      <c r="H12" s="480" t="s">
        <v>105</v>
      </c>
      <c r="I12" s="427"/>
      <c r="J12" s="112" t="s">
        <v>540</v>
      </c>
    </row>
    <row r="13" spans="1:10" ht="51" x14ac:dyDescent="0.25">
      <c r="A13" s="201" t="s">
        <v>547</v>
      </c>
      <c r="B13" s="490" t="s">
        <v>507</v>
      </c>
      <c r="C13" s="507" t="s">
        <v>523</v>
      </c>
      <c r="D13" s="505" t="s">
        <v>6</v>
      </c>
      <c r="E13" s="505">
        <v>2</v>
      </c>
      <c r="F13" s="434">
        <f>G13/E13</f>
        <v>1130036</v>
      </c>
      <c r="G13" s="434">
        <v>2260072</v>
      </c>
      <c r="H13" s="480" t="s">
        <v>105</v>
      </c>
      <c r="I13" s="427"/>
      <c r="J13" s="112" t="s">
        <v>548</v>
      </c>
    </row>
    <row r="14" spans="1:10" x14ac:dyDescent="0.25">
      <c r="A14" s="201"/>
      <c r="B14" s="490"/>
      <c r="C14" s="521"/>
      <c r="D14" s="518"/>
      <c r="E14" s="518"/>
      <c r="F14" s="434"/>
      <c r="G14" s="434"/>
      <c r="H14" s="519"/>
      <c r="I14" s="427"/>
      <c r="J14" s="240"/>
    </row>
    <row r="15" spans="1:10" x14ac:dyDescent="0.25">
      <c r="A15" s="201"/>
      <c r="B15" s="490"/>
      <c r="C15" s="521"/>
      <c r="D15" s="518"/>
      <c r="E15" s="518"/>
      <c r="F15" s="434"/>
      <c r="G15" s="434"/>
      <c r="H15" s="519"/>
      <c r="I15" s="427"/>
      <c r="J15" s="240"/>
    </row>
    <row r="16" spans="1:10" x14ac:dyDescent="0.25">
      <c r="A16" s="6"/>
      <c r="B16" s="6"/>
      <c r="C16" s="6"/>
      <c r="D16" s="64"/>
      <c r="E16" s="452"/>
      <c r="F16" s="64"/>
      <c r="G16" s="65">
        <f>SUM(G9:G13)</f>
        <v>10031263</v>
      </c>
      <c r="H16" s="66"/>
      <c r="I16" s="66"/>
      <c r="J16" s="222"/>
    </row>
    <row r="17" spans="1:10" ht="38.25" x14ac:dyDescent="0.25">
      <c r="A17" s="424" t="s">
        <v>566</v>
      </c>
      <c r="B17" s="490" t="s">
        <v>507</v>
      </c>
      <c r="C17" s="520" t="s">
        <v>293</v>
      </c>
      <c r="D17" s="518" t="s">
        <v>6</v>
      </c>
      <c r="E17" s="518">
        <v>1</v>
      </c>
      <c r="F17" s="124">
        <v>222874</v>
      </c>
      <c r="G17" s="124">
        <v>222874</v>
      </c>
      <c r="H17" s="428" t="s">
        <v>105</v>
      </c>
      <c r="I17" s="112" t="s">
        <v>230</v>
      </c>
      <c r="J17" s="430"/>
    </row>
    <row r="18" spans="1:10" ht="60" x14ac:dyDescent="0.25">
      <c r="A18" s="424" t="s">
        <v>573</v>
      </c>
      <c r="B18" s="490" t="s">
        <v>507</v>
      </c>
      <c r="C18" s="520" t="s">
        <v>293</v>
      </c>
      <c r="D18" s="518" t="s">
        <v>6</v>
      </c>
      <c r="E18" s="518">
        <v>1</v>
      </c>
      <c r="F18" s="434">
        <v>309676</v>
      </c>
      <c r="G18" s="434">
        <v>309676</v>
      </c>
      <c r="H18" s="527">
        <v>45991</v>
      </c>
      <c r="I18" s="112" t="s">
        <v>230</v>
      </c>
      <c r="J18" s="430"/>
    </row>
    <row r="19" spans="1:10" x14ac:dyDescent="0.25">
      <c r="A19" s="427"/>
      <c r="B19" s="427"/>
      <c r="C19" s="427"/>
      <c r="D19" s="427"/>
      <c r="E19" s="202"/>
      <c r="F19" s="124"/>
      <c r="G19" s="124">
        <f>SUM(G17:G18)</f>
        <v>532550</v>
      </c>
      <c r="H19" s="427"/>
      <c r="I19" s="427"/>
      <c r="J19" s="427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>
      <selection activeCell="G16" sqref="G16"/>
    </sheetView>
  </sheetViews>
  <sheetFormatPr defaultRowHeight="15" x14ac:dyDescent="0.25"/>
  <cols>
    <col min="1" max="1" width="25" customWidth="1"/>
    <col min="2" max="2" width="19.42578125" customWidth="1"/>
    <col min="3" max="3" width="13.28515625" customWidth="1"/>
    <col min="6" max="6" width="14.5703125" customWidth="1"/>
    <col min="7" max="7" width="16.42578125" customWidth="1"/>
    <col min="8" max="8" width="14" customWidth="1"/>
    <col min="9" max="9" width="12.28515625" customWidth="1"/>
    <col min="10" max="10" width="19.28515625" customWidth="1"/>
  </cols>
  <sheetData>
    <row r="3" spans="1:10" x14ac:dyDescent="0.25">
      <c r="A3" s="1"/>
      <c r="B3" s="23" t="s">
        <v>567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0" ht="25.5" x14ac:dyDescent="0.25">
      <c r="A6" s="41" t="s">
        <v>47</v>
      </c>
      <c r="B6" s="41" t="s">
        <v>46</v>
      </c>
      <c r="C6" s="41" t="s">
        <v>43</v>
      </c>
      <c r="D6" s="41" t="s">
        <v>7</v>
      </c>
      <c r="E6" s="41" t="s">
        <v>0</v>
      </c>
      <c r="F6" s="41" t="s">
        <v>22</v>
      </c>
      <c r="G6" s="35" t="s">
        <v>50</v>
      </c>
      <c r="H6" s="41" t="s">
        <v>44</v>
      </c>
      <c r="I6" s="41" t="s">
        <v>171</v>
      </c>
      <c r="J6" s="41" t="s">
        <v>45</v>
      </c>
    </row>
    <row r="7" spans="1:10" ht="65.25" customHeight="1" x14ac:dyDescent="0.25">
      <c r="A7" s="5" t="s">
        <v>545</v>
      </c>
      <c r="B7" s="490" t="s">
        <v>504</v>
      </c>
      <c r="C7" s="503" t="s">
        <v>73</v>
      </c>
      <c r="D7" s="500" t="s">
        <v>6</v>
      </c>
      <c r="E7" s="500">
        <v>1</v>
      </c>
      <c r="F7" s="356">
        <v>95760</v>
      </c>
      <c r="G7" s="356">
        <v>95760</v>
      </c>
      <c r="H7" s="501" t="s">
        <v>546</v>
      </c>
      <c r="I7" s="427" t="s">
        <v>230</v>
      </c>
      <c r="J7" s="429" t="s">
        <v>388</v>
      </c>
    </row>
    <row r="8" spans="1:10" ht="54.75" customHeight="1" x14ac:dyDescent="0.25">
      <c r="A8" s="504" t="s">
        <v>568</v>
      </c>
      <c r="B8" s="490" t="s">
        <v>569</v>
      </c>
      <c r="C8" s="521" t="s">
        <v>523</v>
      </c>
      <c r="D8" s="518" t="s">
        <v>6</v>
      </c>
      <c r="E8" s="518">
        <v>2</v>
      </c>
      <c r="F8" s="434">
        <v>444470</v>
      </c>
      <c r="G8" s="434">
        <v>444470</v>
      </c>
      <c r="H8" s="501" t="s">
        <v>432</v>
      </c>
      <c r="I8" s="430" t="s">
        <v>230</v>
      </c>
      <c r="J8" s="112" t="s">
        <v>570</v>
      </c>
    </row>
    <row r="9" spans="1:10" ht="54.75" customHeight="1" x14ac:dyDescent="0.25">
      <c r="A9" s="504" t="s">
        <v>571</v>
      </c>
      <c r="B9" s="490" t="s">
        <v>569</v>
      </c>
      <c r="C9" s="521" t="s">
        <v>523</v>
      </c>
      <c r="D9" s="518" t="s">
        <v>6</v>
      </c>
      <c r="E9" s="518">
        <v>1</v>
      </c>
      <c r="F9" s="434">
        <v>381340</v>
      </c>
      <c r="G9" s="434">
        <v>381340</v>
      </c>
      <c r="H9" s="501" t="s">
        <v>432</v>
      </c>
      <c r="I9" s="430" t="s">
        <v>230</v>
      </c>
      <c r="J9" s="112" t="s">
        <v>572</v>
      </c>
    </row>
    <row r="10" spans="1:10" ht="54.75" customHeight="1" x14ac:dyDescent="0.25">
      <c r="A10" s="504" t="s">
        <v>610</v>
      </c>
      <c r="B10" s="490" t="s">
        <v>612</v>
      </c>
      <c r="C10" s="553" t="s">
        <v>73</v>
      </c>
      <c r="D10" s="551" t="s">
        <v>6</v>
      </c>
      <c r="E10" s="551">
        <v>1</v>
      </c>
      <c r="F10" s="434">
        <v>4440703</v>
      </c>
      <c r="G10" s="434">
        <v>4440703</v>
      </c>
      <c r="H10" s="552" t="s">
        <v>613</v>
      </c>
      <c r="I10" s="427"/>
      <c r="J10" s="553" t="s">
        <v>73</v>
      </c>
    </row>
    <row r="11" spans="1:10" ht="51" x14ac:dyDescent="0.25">
      <c r="A11" s="504" t="s">
        <v>611</v>
      </c>
      <c r="B11" s="490" t="s">
        <v>612</v>
      </c>
      <c r="C11" s="565" t="s">
        <v>523</v>
      </c>
      <c r="D11" s="551" t="s">
        <v>6</v>
      </c>
      <c r="E11" s="551">
        <v>1</v>
      </c>
      <c r="F11" s="434">
        <v>1278415</v>
      </c>
      <c r="G11" s="434">
        <v>1278415</v>
      </c>
      <c r="H11" s="552" t="s">
        <v>613</v>
      </c>
      <c r="I11" s="427"/>
      <c r="J11" s="553" t="s">
        <v>523</v>
      </c>
    </row>
    <row r="12" spans="1:10" ht="30" x14ac:dyDescent="0.25">
      <c r="A12" s="504" t="s">
        <v>614</v>
      </c>
      <c r="B12" s="490"/>
      <c r="C12" s="565"/>
      <c r="D12" s="551"/>
      <c r="E12" s="551"/>
      <c r="F12" s="522">
        <v>1405785</v>
      </c>
      <c r="G12" s="522">
        <v>1405785</v>
      </c>
      <c r="H12" s="569" t="s">
        <v>508</v>
      </c>
      <c r="I12" s="427"/>
      <c r="J12" s="565"/>
    </row>
    <row r="13" spans="1:10" x14ac:dyDescent="0.25">
      <c r="A13" s="504" t="s">
        <v>626</v>
      </c>
      <c r="B13" s="490"/>
      <c r="C13" s="570"/>
      <c r="D13" s="567"/>
      <c r="E13" s="567"/>
      <c r="F13" s="522"/>
      <c r="G13" s="522">
        <v>580000</v>
      </c>
      <c r="H13" s="569" t="s">
        <v>508</v>
      </c>
      <c r="I13" s="427"/>
      <c r="J13" s="565"/>
    </row>
    <row r="14" spans="1:10" x14ac:dyDescent="0.25">
      <c r="A14" s="6"/>
      <c r="B14" s="6"/>
      <c r="C14" s="6"/>
      <c r="D14" s="64"/>
      <c r="E14" s="452"/>
      <c r="F14" s="64"/>
      <c r="G14" s="65">
        <f>SUM(G7:G13)</f>
        <v>8626473</v>
      </c>
      <c r="H14" s="66"/>
      <c r="I14" s="66"/>
      <c r="J14" s="64"/>
    </row>
    <row r="15" spans="1:10" x14ac:dyDescent="0.25">
      <c r="A15" s="431"/>
      <c r="B15" s="430"/>
      <c r="C15" s="502"/>
      <c r="D15" s="428"/>
      <c r="E15" s="428"/>
      <c r="F15" s="124"/>
      <c r="G15" s="124"/>
      <c r="H15" s="428"/>
      <c r="I15" s="112"/>
      <c r="J15" s="430"/>
    </row>
    <row r="16" spans="1:10" x14ac:dyDescent="0.25">
      <c r="A16" s="432"/>
      <c r="B16" s="430"/>
      <c r="C16" s="502"/>
      <c r="D16" s="428"/>
      <c r="E16" s="428"/>
      <c r="F16" s="434"/>
      <c r="G16" s="434"/>
      <c r="H16" s="428"/>
      <c r="I16" s="430"/>
      <c r="J16" s="430"/>
    </row>
    <row r="17" spans="1:10" x14ac:dyDescent="0.25">
      <c r="A17" s="427"/>
      <c r="B17" s="427"/>
      <c r="C17" s="427"/>
      <c r="D17" s="427"/>
      <c r="E17" s="202"/>
      <c r="F17" s="124"/>
      <c r="G17" s="124">
        <f>SUM(G15:G16)</f>
        <v>0</v>
      </c>
      <c r="H17" s="427"/>
      <c r="I17" s="427"/>
      <c r="J17" s="42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workbookViewId="0">
      <selection activeCell="I13" sqref="I13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607" t="s">
        <v>144</v>
      </c>
      <c r="C2" s="607"/>
      <c r="D2" s="607"/>
      <c r="E2" s="607"/>
      <c r="F2" s="607"/>
      <c r="G2" s="607"/>
      <c r="H2" s="607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45</v>
      </c>
    </row>
    <row r="6" spans="1:9" ht="15" customHeight="1" x14ac:dyDescent="0.25">
      <c r="A6" s="601" t="s">
        <v>54</v>
      </c>
      <c r="B6" s="603" t="s">
        <v>145</v>
      </c>
      <c r="C6" s="598" t="s">
        <v>53</v>
      </c>
      <c r="D6" s="604" t="s">
        <v>6</v>
      </c>
      <c r="E6" s="604">
        <v>1</v>
      </c>
      <c r="F6" s="594">
        <v>2246619</v>
      </c>
      <c r="G6" s="594">
        <v>2246619</v>
      </c>
      <c r="H6" s="596" t="s">
        <v>230</v>
      </c>
      <c r="I6" s="598" t="s">
        <v>36</v>
      </c>
    </row>
    <row r="7" spans="1:9" x14ac:dyDescent="0.25">
      <c r="A7" s="602"/>
      <c r="B7" s="599"/>
      <c r="C7" s="599"/>
      <c r="D7" s="605"/>
      <c r="E7" s="605"/>
      <c r="F7" s="595"/>
      <c r="G7" s="595"/>
      <c r="H7" s="597"/>
      <c r="I7" s="599"/>
    </row>
    <row r="8" spans="1:9" x14ac:dyDescent="0.25">
      <c r="A8" t="s">
        <v>648</v>
      </c>
      <c r="D8" s="286" t="s">
        <v>6</v>
      </c>
      <c r="E8" s="286">
        <v>1</v>
      </c>
      <c r="F8">
        <v>87500</v>
      </c>
      <c r="G8">
        <v>87500</v>
      </c>
    </row>
    <row r="9" spans="1:9" x14ac:dyDescent="0.25">
      <c r="A9" s="53" t="s">
        <v>1</v>
      </c>
      <c r="B9" s="54"/>
      <c r="C9" s="54"/>
      <c r="D9" s="55"/>
      <c r="E9" s="55"/>
      <c r="F9" s="56"/>
      <c r="G9" s="56">
        <f>SUM(G6:G7)</f>
        <v>2246619</v>
      </c>
      <c r="H9" s="57"/>
      <c r="I9" s="54"/>
    </row>
    <row r="10" spans="1:9" ht="25.5" x14ac:dyDescent="0.25">
      <c r="A10" s="26" t="s">
        <v>56</v>
      </c>
      <c r="B10" s="46" t="s">
        <v>146</v>
      </c>
      <c r="C10" s="46" t="s">
        <v>3</v>
      </c>
      <c r="D10" s="11" t="s">
        <v>26</v>
      </c>
      <c r="E10" s="11">
        <v>1</v>
      </c>
      <c r="F10" s="12">
        <v>1271431.2</v>
      </c>
      <c r="G10" s="12">
        <v>1271431.2</v>
      </c>
      <c r="H10" s="47" t="s">
        <v>230</v>
      </c>
      <c r="I10" s="46" t="s">
        <v>3</v>
      </c>
    </row>
    <row r="11" spans="1:9" ht="29.25" customHeight="1" x14ac:dyDescent="0.25">
      <c r="A11" s="29" t="s">
        <v>95</v>
      </c>
      <c r="B11" s="8"/>
      <c r="C11" s="46" t="s">
        <v>104</v>
      </c>
      <c r="D11" s="11" t="s">
        <v>26</v>
      </c>
      <c r="E11" s="11">
        <v>1</v>
      </c>
      <c r="F11" s="10">
        <v>13000000</v>
      </c>
      <c r="G11" s="10">
        <v>13000000</v>
      </c>
      <c r="H11" s="11" t="s">
        <v>55</v>
      </c>
      <c r="I11" s="46" t="s">
        <v>104</v>
      </c>
    </row>
    <row r="12" spans="1:9" ht="38.25" x14ac:dyDescent="0.25">
      <c r="A12" s="29" t="s">
        <v>96</v>
      </c>
      <c r="B12" s="8"/>
      <c r="C12" s="46" t="s">
        <v>104</v>
      </c>
      <c r="D12" s="11" t="s">
        <v>26</v>
      </c>
      <c r="E12" s="11">
        <v>1</v>
      </c>
      <c r="F12" s="10">
        <v>10000000</v>
      </c>
      <c r="G12" s="10">
        <v>10000000</v>
      </c>
      <c r="H12" s="11" t="s">
        <v>55</v>
      </c>
      <c r="I12" s="46" t="s">
        <v>104</v>
      </c>
    </row>
    <row r="13" spans="1:9" ht="57" customHeight="1" x14ac:dyDescent="0.25">
      <c r="A13" s="29" t="s">
        <v>97</v>
      </c>
      <c r="B13" s="8"/>
      <c r="C13" s="46" t="s">
        <v>104</v>
      </c>
      <c r="D13" s="11" t="s">
        <v>26</v>
      </c>
      <c r="E13" s="11">
        <v>1</v>
      </c>
      <c r="F13" s="10">
        <v>9000000</v>
      </c>
      <c r="G13" s="10">
        <v>9000000</v>
      </c>
      <c r="H13" s="11" t="s">
        <v>55</v>
      </c>
      <c r="I13" s="46" t="s">
        <v>104</v>
      </c>
    </row>
    <row r="14" spans="1:9" ht="51" x14ac:dyDescent="0.25">
      <c r="A14" s="29" t="s">
        <v>98</v>
      </c>
      <c r="B14" s="8"/>
      <c r="C14" s="46" t="s">
        <v>104</v>
      </c>
      <c r="D14" s="11" t="s">
        <v>26</v>
      </c>
      <c r="E14" s="11">
        <v>1</v>
      </c>
      <c r="F14" s="10">
        <v>9000000</v>
      </c>
      <c r="G14" s="10">
        <v>9000000</v>
      </c>
      <c r="H14" s="11" t="s">
        <v>55</v>
      </c>
      <c r="I14" s="46" t="s">
        <v>104</v>
      </c>
    </row>
    <row r="15" spans="1:9" ht="25.5" x14ac:dyDescent="0.25">
      <c r="A15" s="29" t="s">
        <v>99</v>
      </c>
      <c r="B15" s="8"/>
      <c r="C15" s="46" t="s">
        <v>104</v>
      </c>
      <c r="D15" s="11" t="s">
        <v>26</v>
      </c>
      <c r="E15" s="11">
        <v>1</v>
      </c>
      <c r="F15" s="10">
        <v>9000000</v>
      </c>
      <c r="G15" s="10">
        <v>9000000</v>
      </c>
      <c r="H15" s="11" t="s">
        <v>55</v>
      </c>
      <c r="I15" s="46" t="s">
        <v>104</v>
      </c>
    </row>
    <row r="16" spans="1:9" ht="38.25" x14ac:dyDescent="0.25">
      <c r="A16" s="29" t="s">
        <v>101</v>
      </c>
      <c r="B16" s="8"/>
      <c r="C16" s="46" t="s">
        <v>104</v>
      </c>
      <c r="D16" s="11" t="s">
        <v>26</v>
      </c>
      <c r="E16" s="11">
        <v>1</v>
      </c>
      <c r="F16" s="10">
        <v>10000000</v>
      </c>
      <c r="G16" s="10">
        <v>10000000</v>
      </c>
      <c r="H16" s="11" t="s">
        <v>55</v>
      </c>
      <c r="I16" s="46" t="s">
        <v>104</v>
      </c>
    </row>
    <row r="17" spans="1:9" ht="38.25" x14ac:dyDescent="0.25">
      <c r="A17" s="29" t="s">
        <v>100</v>
      </c>
      <c r="B17" s="8"/>
      <c r="C17" s="46" t="s">
        <v>104</v>
      </c>
      <c r="D17" s="11" t="s">
        <v>26</v>
      </c>
      <c r="E17" s="11">
        <v>1</v>
      </c>
      <c r="F17" s="10">
        <v>10000000</v>
      </c>
      <c r="G17" s="10">
        <v>10000000</v>
      </c>
      <c r="H17" s="11" t="s">
        <v>55</v>
      </c>
      <c r="I17" s="46" t="s">
        <v>104</v>
      </c>
    </row>
    <row r="18" spans="1:9" ht="38.25" x14ac:dyDescent="0.25">
      <c r="A18" s="29" t="s">
        <v>102</v>
      </c>
      <c r="B18" s="8"/>
      <c r="C18" s="46" t="s">
        <v>104</v>
      </c>
      <c r="D18" s="11" t="s">
        <v>26</v>
      </c>
      <c r="E18" s="11">
        <v>1</v>
      </c>
      <c r="F18" s="10">
        <v>10000000</v>
      </c>
      <c r="G18" s="10">
        <v>10000000</v>
      </c>
      <c r="H18" s="11" t="s">
        <v>55</v>
      </c>
      <c r="I18" s="46" t="s">
        <v>104</v>
      </c>
    </row>
    <row r="19" spans="1:9" ht="38.25" x14ac:dyDescent="0.25">
      <c r="A19" s="51" t="s">
        <v>103</v>
      </c>
      <c r="B19" s="58"/>
      <c r="C19" s="43" t="s">
        <v>104</v>
      </c>
      <c r="D19" s="44" t="s">
        <v>26</v>
      </c>
      <c r="E19" s="44">
        <v>1</v>
      </c>
      <c r="F19" s="59">
        <v>9000000</v>
      </c>
      <c r="G19" s="59">
        <v>9000000</v>
      </c>
      <c r="H19" s="44" t="s">
        <v>55</v>
      </c>
      <c r="I19" s="43" t="s">
        <v>104</v>
      </c>
    </row>
    <row r="20" spans="1:9" x14ac:dyDescent="0.25">
      <c r="A20" s="60" t="s">
        <v>1</v>
      </c>
      <c r="B20" s="61"/>
      <c r="C20" s="61"/>
      <c r="D20" s="61"/>
      <c r="E20" s="61"/>
      <c r="F20" s="62"/>
      <c r="G20" s="62">
        <f>SUM(G10:G19)</f>
        <v>90271431.200000003</v>
      </c>
      <c r="H20" s="61"/>
      <c r="I20" s="6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30"/>
      <c r="B22" s="30"/>
      <c r="C22" s="30"/>
      <c r="D22" s="30"/>
      <c r="E22" s="30"/>
      <c r="F22" s="30"/>
      <c r="G22" s="30"/>
      <c r="H22" s="30"/>
      <c r="I22" s="30"/>
    </row>
    <row r="23" spans="1:9" x14ac:dyDescent="0.25">
      <c r="A23" s="30"/>
      <c r="B23" s="30"/>
      <c r="C23" s="30"/>
      <c r="D23" s="30"/>
      <c r="E23" s="30"/>
      <c r="F23" s="30"/>
      <c r="G23" s="30"/>
      <c r="H23" s="30"/>
      <c r="I23" s="30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4"/>
  <sheetViews>
    <sheetView workbookViewId="0">
      <selection activeCell="C12" sqref="C12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607" t="s">
        <v>147</v>
      </c>
      <c r="C2" s="607"/>
      <c r="D2" s="607"/>
      <c r="E2" s="607"/>
      <c r="F2" s="607"/>
      <c r="G2" s="607"/>
      <c r="H2" s="607"/>
      <c r="I2" s="10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182</v>
      </c>
      <c r="J5" s="41" t="s">
        <v>45</v>
      </c>
      <c r="K5" s="1"/>
    </row>
    <row r="6" spans="1:11" ht="72.75" customHeight="1" x14ac:dyDescent="0.25">
      <c r="A6" s="619" t="s">
        <v>52</v>
      </c>
      <c r="B6" s="613" t="s">
        <v>146</v>
      </c>
      <c r="C6" s="7" t="s">
        <v>3</v>
      </c>
      <c r="D6" s="604" t="s">
        <v>26</v>
      </c>
      <c r="E6" s="604">
        <v>1</v>
      </c>
      <c r="F6" s="594">
        <f>G6/E6</f>
        <v>1100000</v>
      </c>
      <c r="G6" s="594">
        <v>1100000</v>
      </c>
      <c r="H6" s="596" t="s">
        <v>105</v>
      </c>
      <c r="I6" s="99" t="s">
        <v>230</v>
      </c>
      <c r="J6" s="601" t="s">
        <v>3</v>
      </c>
      <c r="K6" s="1"/>
    </row>
    <row r="7" spans="1:11" ht="102" hidden="1" customHeight="1" x14ac:dyDescent="0.25">
      <c r="A7" s="620"/>
      <c r="B7" s="613"/>
      <c r="C7" s="27" t="s">
        <v>32</v>
      </c>
      <c r="D7" s="605"/>
      <c r="E7" s="605"/>
      <c r="F7" s="595"/>
      <c r="G7" s="595"/>
      <c r="H7" s="597"/>
      <c r="I7" s="100"/>
      <c r="J7" s="602"/>
      <c r="K7" s="1"/>
    </row>
    <row r="8" spans="1:11" ht="38.25" x14ac:dyDescent="0.25">
      <c r="A8" s="95" t="s">
        <v>38</v>
      </c>
      <c r="B8" s="75" t="s">
        <v>146</v>
      </c>
      <c r="C8" s="27" t="s">
        <v>37</v>
      </c>
      <c r="D8" s="11" t="s">
        <v>26</v>
      </c>
      <c r="E8" s="11">
        <v>1</v>
      </c>
      <c r="F8" s="107">
        <v>49904.480000000003</v>
      </c>
      <c r="G8" s="12">
        <v>49904.480000000003</v>
      </c>
      <c r="H8" s="12" t="s">
        <v>105</v>
      </c>
      <c r="I8" s="102" t="s">
        <v>230</v>
      </c>
      <c r="J8" s="27" t="s">
        <v>37</v>
      </c>
      <c r="K8" s="1"/>
    </row>
    <row r="9" spans="1:11" ht="51.75" thickBot="1" x14ac:dyDescent="0.3">
      <c r="A9" s="95" t="s">
        <v>38</v>
      </c>
      <c r="B9" s="150" t="s">
        <v>146</v>
      </c>
      <c r="C9" s="27" t="s">
        <v>37</v>
      </c>
      <c r="D9" s="152" t="s">
        <v>26</v>
      </c>
      <c r="E9" s="152">
        <v>1</v>
      </c>
      <c r="F9" s="151">
        <v>37751.120000000003</v>
      </c>
      <c r="G9" s="151">
        <v>37751.120000000003</v>
      </c>
      <c r="H9" s="151" t="s">
        <v>105</v>
      </c>
      <c r="I9" s="151" t="s">
        <v>230</v>
      </c>
      <c r="J9" s="27" t="s">
        <v>221</v>
      </c>
      <c r="K9" s="1"/>
    </row>
    <row r="10" spans="1:11" ht="15.75" thickBot="1" x14ac:dyDescent="0.3">
      <c r="A10" s="19"/>
      <c r="B10" s="19"/>
      <c r="C10" s="19"/>
      <c r="D10" s="17"/>
      <c r="E10" s="17"/>
      <c r="F10" s="17"/>
      <c r="G10" s="20">
        <f>SUM(G6:G9)</f>
        <v>1187655.6000000001</v>
      </c>
      <c r="H10" s="84"/>
      <c r="I10" s="98"/>
      <c r="J10" s="31"/>
      <c r="K10" s="1"/>
    </row>
    <row r="11" spans="1:11" ht="38.25" x14ac:dyDescent="0.25">
      <c r="A11" s="187" t="s">
        <v>240</v>
      </c>
      <c r="B11" s="185" t="s">
        <v>219</v>
      </c>
      <c r="C11" s="185" t="s">
        <v>234</v>
      </c>
      <c r="D11" s="186" t="s">
        <v>235</v>
      </c>
      <c r="E11" s="186">
        <v>500</v>
      </c>
      <c r="F11" s="184">
        <f>G11/E11</f>
        <v>202</v>
      </c>
      <c r="G11" s="184">
        <v>101000</v>
      </c>
      <c r="H11" s="118" t="s">
        <v>55</v>
      </c>
      <c r="I11" s="183" t="s">
        <v>385</v>
      </c>
      <c r="J11" s="185" t="s">
        <v>331</v>
      </c>
      <c r="K11" s="1"/>
    </row>
    <row r="12" spans="1:11" ht="60" x14ac:dyDescent="0.25">
      <c r="A12" s="113" t="s">
        <v>457</v>
      </c>
      <c r="B12" s="116" t="s">
        <v>458</v>
      </c>
      <c r="C12" s="112" t="s">
        <v>308</v>
      </c>
      <c r="D12" s="118" t="s">
        <v>6</v>
      </c>
      <c r="E12" s="118">
        <v>11</v>
      </c>
      <c r="F12" s="333">
        <f>G12/E12</f>
        <v>24017.090909090908</v>
      </c>
      <c r="G12" s="118">
        <v>264188</v>
      </c>
      <c r="H12" s="118" t="s">
        <v>459</v>
      </c>
      <c r="I12" s="110"/>
      <c r="J12" s="116" t="s">
        <v>384</v>
      </c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4.25" customHeight="1" x14ac:dyDescent="0.25"/>
  </sheetData>
  <mergeCells count="9">
    <mergeCell ref="G6:G7"/>
    <mergeCell ref="H6:H7"/>
    <mergeCell ref="J6:J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29"/>
  <sheetViews>
    <sheetView topLeftCell="A16" workbookViewId="0">
      <selection activeCell="B27" sqref="B27:B28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x14ac:dyDescent="0.25">
      <c r="A4" s="1"/>
      <c r="B4" s="607" t="s">
        <v>148</v>
      </c>
      <c r="C4" s="607"/>
      <c r="D4" s="607"/>
      <c r="E4" s="607"/>
      <c r="F4" s="607"/>
      <c r="G4" s="607"/>
      <c r="H4" s="607"/>
      <c r="I4" s="89"/>
      <c r="J4" s="1"/>
      <c r="K4" s="1"/>
      <c r="L4" s="1"/>
    </row>
    <row r="5" spans="1:17" x14ac:dyDescent="0.25">
      <c r="A5" s="1"/>
      <c r="B5" s="42"/>
      <c r="C5" s="42"/>
      <c r="D5" s="42"/>
      <c r="E5" s="42"/>
      <c r="F5" s="42"/>
      <c r="G5" s="42"/>
      <c r="H5" s="42"/>
      <c r="I5" s="89"/>
      <c r="J5" s="1"/>
      <c r="K5" s="1"/>
      <c r="L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7" ht="25.5" x14ac:dyDescent="0.25">
      <c r="A7" s="41" t="s">
        <v>47</v>
      </c>
      <c r="B7" s="41" t="s">
        <v>46</v>
      </c>
      <c r="C7" s="41" t="s">
        <v>43</v>
      </c>
      <c r="D7" s="41" t="s">
        <v>7</v>
      </c>
      <c r="E7" s="41" t="s">
        <v>0</v>
      </c>
      <c r="F7" s="41" t="s">
        <v>22</v>
      </c>
      <c r="G7" s="35" t="s">
        <v>50</v>
      </c>
      <c r="H7" s="41" t="s">
        <v>44</v>
      </c>
      <c r="I7" s="41" t="s">
        <v>171</v>
      </c>
      <c r="J7" s="41" t="s">
        <v>45</v>
      </c>
      <c r="K7" s="1"/>
      <c r="L7" s="1"/>
    </row>
    <row r="8" spans="1:17" ht="15" customHeight="1" x14ac:dyDescent="0.25">
      <c r="A8" s="601" t="s">
        <v>38</v>
      </c>
      <c r="B8" s="603" t="s">
        <v>149</v>
      </c>
      <c r="C8" s="598" t="s">
        <v>57</v>
      </c>
      <c r="D8" s="604" t="s">
        <v>26</v>
      </c>
      <c r="E8" s="604">
        <v>1</v>
      </c>
      <c r="F8" s="594">
        <v>20320.16</v>
      </c>
      <c r="G8" s="594">
        <v>20320.16</v>
      </c>
      <c r="H8" s="596" t="s">
        <v>105</v>
      </c>
      <c r="I8" s="87"/>
      <c r="J8" s="601" t="s">
        <v>57</v>
      </c>
      <c r="K8" s="1"/>
      <c r="L8" s="1"/>
    </row>
    <row r="9" spans="1:17" ht="51.75" customHeight="1" x14ac:dyDescent="0.25">
      <c r="A9" s="602"/>
      <c r="B9" s="599"/>
      <c r="C9" s="599"/>
      <c r="D9" s="605"/>
      <c r="E9" s="605"/>
      <c r="F9" s="595"/>
      <c r="G9" s="595"/>
      <c r="H9" s="597"/>
      <c r="I9" s="88" t="s">
        <v>230</v>
      </c>
      <c r="J9" s="602"/>
      <c r="K9" s="1"/>
      <c r="L9" s="1"/>
    </row>
    <row r="10" spans="1:17" ht="51.75" customHeight="1" x14ac:dyDescent="0.25">
      <c r="A10" s="197" t="s">
        <v>38</v>
      </c>
      <c r="B10" s="196" t="s">
        <v>149</v>
      </c>
      <c r="C10" s="196" t="s">
        <v>57</v>
      </c>
      <c r="D10" s="199" t="s">
        <v>297</v>
      </c>
      <c r="E10" s="199">
        <v>1</v>
      </c>
      <c r="F10" s="198">
        <v>66959.199999999997</v>
      </c>
      <c r="G10" s="198">
        <v>66959.199999999997</v>
      </c>
      <c r="H10" s="200" t="s">
        <v>105</v>
      </c>
      <c r="I10" s="200"/>
      <c r="J10" s="195" t="s">
        <v>57</v>
      </c>
      <c r="K10" s="1"/>
      <c r="L10" s="1"/>
    </row>
    <row r="11" spans="1:17" ht="34.5" customHeight="1" x14ac:dyDescent="0.25">
      <c r="A11" s="195" t="s">
        <v>174</v>
      </c>
      <c r="B11" s="193" t="s">
        <v>175</v>
      </c>
      <c r="C11" s="193" t="s">
        <v>133</v>
      </c>
      <c r="D11" s="194" t="s">
        <v>26</v>
      </c>
      <c r="E11" s="194">
        <v>1</v>
      </c>
      <c r="F11" s="223">
        <v>1235425.5</v>
      </c>
      <c r="G11" s="223">
        <v>1235425.5</v>
      </c>
      <c r="H11" s="191" t="s">
        <v>176</v>
      </c>
      <c r="I11" s="191" t="s">
        <v>230</v>
      </c>
      <c r="J11" s="91" t="s">
        <v>133</v>
      </c>
      <c r="K11" s="1"/>
      <c r="L11" s="1"/>
      <c r="Q11">
        <v>7</v>
      </c>
    </row>
    <row r="12" spans="1:17" ht="34.5" customHeight="1" x14ac:dyDescent="0.25">
      <c r="A12" s="170" t="s">
        <v>27</v>
      </c>
      <c r="B12" s="398"/>
      <c r="C12" s="398" t="s">
        <v>302</v>
      </c>
      <c r="D12" s="399" t="s">
        <v>42</v>
      </c>
      <c r="E12" s="399">
        <v>1</v>
      </c>
      <c r="F12" s="397">
        <v>152000</v>
      </c>
      <c r="G12" s="397">
        <v>152000</v>
      </c>
      <c r="H12" s="394" t="s">
        <v>176</v>
      </c>
      <c r="I12" s="104" t="s">
        <v>230</v>
      </c>
      <c r="J12" s="234" t="s">
        <v>302</v>
      </c>
      <c r="K12" s="1"/>
      <c r="L12" s="1"/>
    </row>
    <row r="13" spans="1:17" ht="34.5" customHeight="1" thickBot="1" x14ac:dyDescent="0.3">
      <c r="A13" s="49"/>
      <c r="B13" s="543"/>
      <c r="C13" s="543"/>
      <c r="D13" s="544"/>
      <c r="E13" s="544"/>
      <c r="F13" s="540"/>
      <c r="G13" s="540">
        <v>192192</v>
      </c>
      <c r="H13" s="541"/>
      <c r="I13" s="104"/>
      <c r="J13" s="234"/>
      <c r="K13" s="1"/>
      <c r="L13" s="1"/>
    </row>
    <row r="14" spans="1:17" x14ac:dyDescent="0.25">
      <c r="A14" s="81"/>
      <c r="B14" s="81"/>
      <c r="C14" s="81"/>
      <c r="D14" s="82"/>
      <c r="E14" s="143"/>
      <c r="F14" s="143"/>
      <c r="G14" s="141">
        <f>SUM(G8:G13)</f>
        <v>1666896.86</v>
      </c>
      <c r="H14" s="144"/>
      <c r="I14" s="105"/>
      <c r="J14" s="109"/>
      <c r="K14" s="1"/>
      <c r="L14" s="1"/>
    </row>
    <row r="15" spans="1:17" ht="25.5" x14ac:dyDescent="0.25">
      <c r="A15" s="136" t="s">
        <v>343</v>
      </c>
      <c r="B15" s="137" t="s">
        <v>189</v>
      </c>
      <c r="C15" s="135" t="s">
        <v>53</v>
      </c>
      <c r="D15" s="137" t="s">
        <v>6</v>
      </c>
      <c r="E15" s="137">
        <v>2</v>
      </c>
      <c r="F15" s="138">
        <v>1398000</v>
      </c>
      <c r="G15" s="138">
        <f>E15*F15</f>
        <v>2796000</v>
      </c>
      <c r="H15" s="137" t="s">
        <v>136</v>
      </c>
      <c r="I15" s="160" t="s">
        <v>230</v>
      </c>
      <c r="J15" s="8" t="s">
        <v>207</v>
      </c>
      <c r="K15" s="1"/>
      <c r="L15" s="1"/>
    </row>
    <row r="16" spans="1:17" ht="38.25" x14ac:dyDescent="0.25">
      <c r="A16" s="258" t="s">
        <v>344</v>
      </c>
      <c r="B16" s="260" t="s">
        <v>333</v>
      </c>
      <c r="C16" s="257" t="s">
        <v>73</v>
      </c>
      <c r="D16" s="260" t="s">
        <v>6</v>
      </c>
      <c r="E16" s="260">
        <v>1</v>
      </c>
      <c r="F16" s="259">
        <v>1400000</v>
      </c>
      <c r="G16" s="259">
        <v>1400000</v>
      </c>
      <c r="H16" s="260" t="s">
        <v>340</v>
      </c>
      <c r="I16" s="516" t="s">
        <v>230</v>
      </c>
      <c r="J16" s="8" t="s">
        <v>342</v>
      </c>
      <c r="K16" s="1"/>
      <c r="L16" s="1"/>
    </row>
    <row r="17" spans="1:12" ht="38.25" x14ac:dyDescent="0.25">
      <c r="A17" s="341" t="s">
        <v>401</v>
      </c>
      <c r="B17" s="342" t="s">
        <v>399</v>
      </c>
      <c r="C17" s="340" t="s">
        <v>73</v>
      </c>
      <c r="D17" s="346" t="s">
        <v>6</v>
      </c>
      <c r="E17" s="134">
        <v>1</v>
      </c>
      <c r="F17" s="133">
        <v>200000</v>
      </c>
      <c r="G17" s="345">
        <v>200000</v>
      </c>
      <c r="H17" s="134" t="s">
        <v>402</v>
      </c>
      <c r="I17" s="58" t="s">
        <v>230</v>
      </c>
      <c r="J17" s="389" t="s">
        <v>464</v>
      </c>
      <c r="K17" s="1"/>
      <c r="L17" s="1"/>
    </row>
    <row r="18" spans="1:12" ht="51" x14ac:dyDescent="0.25">
      <c r="A18" s="265" t="s">
        <v>439</v>
      </c>
      <c r="B18" s="377" t="s">
        <v>440</v>
      </c>
      <c r="C18" s="375" t="s">
        <v>442</v>
      </c>
      <c r="D18" s="378" t="s">
        <v>6</v>
      </c>
      <c r="E18" s="377"/>
      <c r="F18" s="376"/>
      <c r="G18" s="379">
        <v>4513150</v>
      </c>
      <c r="H18" s="377" t="s">
        <v>443</v>
      </c>
      <c r="I18" s="58" t="s">
        <v>230</v>
      </c>
      <c r="J18" s="58" t="s">
        <v>441</v>
      </c>
      <c r="K18" s="1"/>
      <c r="L18" s="1"/>
    </row>
    <row r="19" spans="1:12" ht="36" x14ac:dyDescent="0.25">
      <c r="A19" s="265" t="s">
        <v>584</v>
      </c>
      <c r="B19" s="530" t="s">
        <v>560</v>
      </c>
      <c r="C19" s="533" t="s">
        <v>53</v>
      </c>
      <c r="D19" s="532" t="s">
        <v>6</v>
      </c>
      <c r="E19" s="530">
        <v>1</v>
      </c>
      <c r="F19" s="529">
        <v>443433</v>
      </c>
      <c r="G19" s="529">
        <v>443433</v>
      </c>
      <c r="H19" s="530" t="s">
        <v>585</v>
      </c>
      <c r="I19" s="58"/>
      <c r="J19" s="58" t="s">
        <v>437</v>
      </c>
      <c r="K19" s="1"/>
      <c r="L19" s="1"/>
    </row>
    <row r="20" spans="1:12" ht="25.5" x14ac:dyDescent="0.25">
      <c r="A20" s="265" t="s">
        <v>586</v>
      </c>
      <c r="B20" s="530" t="s">
        <v>560</v>
      </c>
      <c r="C20" s="533" t="s">
        <v>53</v>
      </c>
      <c r="D20" s="532" t="s">
        <v>6</v>
      </c>
      <c r="E20" s="530">
        <v>1</v>
      </c>
      <c r="F20" s="529">
        <v>3568000</v>
      </c>
      <c r="G20" s="529">
        <v>3568000</v>
      </c>
      <c r="H20" s="530" t="s">
        <v>587</v>
      </c>
      <c r="I20" s="58"/>
      <c r="J20" s="58" t="s">
        <v>588</v>
      </c>
      <c r="K20" s="1"/>
      <c r="L20" s="1"/>
    </row>
    <row r="21" spans="1:12" ht="25.5" x14ac:dyDescent="0.25">
      <c r="A21" s="265" t="s">
        <v>589</v>
      </c>
      <c r="B21" s="530" t="s">
        <v>560</v>
      </c>
      <c r="C21" s="533" t="s">
        <v>53</v>
      </c>
      <c r="D21" s="532" t="s">
        <v>6</v>
      </c>
      <c r="E21" s="530">
        <v>1</v>
      </c>
      <c r="F21" s="529">
        <v>2023000</v>
      </c>
      <c r="G21" s="529">
        <v>2023000</v>
      </c>
      <c r="H21" s="530" t="s">
        <v>587</v>
      </c>
      <c r="I21" s="58"/>
      <c r="J21" s="58" t="s">
        <v>590</v>
      </c>
      <c r="K21" s="1"/>
      <c r="L21" s="1"/>
    </row>
    <row r="22" spans="1:12" ht="38.25" x14ac:dyDescent="0.25">
      <c r="A22" s="265" t="s">
        <v>591</v>
      </c>
      <c r="B22" s="530" t="s">
        <v>560</v>
      </c>
      <c r="C22" s="528" t="s">
        <v>73</v>
      </c>
      <c r="D22" s="532" t="s">
        <v>6</v>
      </c>
      <c r="E22" s="530">
        <v>1</v>
      </c>
      <c r="F22" s="529">
        <v>87500</v>
      </c>
      <c r="G22" s="529">
        <v>87500</v>
      </c>
      <c r="H22" s="530" t="s">
        <v>456</v>
      </c>
      <c r="I22" s="58" t="s">
        <v>230</v>
      </c>
      <c r="J22" s="58" t="s">
        <v>592</v>
      </c>
      <c r="K22" s="1"/>
      <c r="L22" s="1"/>
    </row>
    <row r="23" spans="1:12" x14ac:dyDescent="0.25">
      <c r="A23" s="265"/>
      <c r="B23" s="546"/>
      <c r="C23" s="542"/>
      <c r="D23" s="547"/>
      <c r="E23" s="546"/>
      <c r="F23" s="545"/>
      <c r="G23" s="545">
        <v>3000</v>
      </c>
      <c r="H23" s="546"/>
      <c r="I23" s="58"/>
      <c r="J23" s="58"/>
      <c r="K23" s="1"/>
      <c r="L23" s="1"/>
    </row>
    <row r="24" spans="1:12" x14ac:dyDescent="0.25">
      <c r="A24" s="265"/>
      <c r="B24" s="546"/>
      <c r="C24" s="542"/>
      <c r="D24" s="547"/>
      <c r="E24" s="546"/>
      <c r="F24" s="545"/>
      <c r="G24" s="545"/>
      <c r="H24" s="546"/>
      <c r="I24" s="58"/>
      <c r="J24" s="58"/>
      <c r="K24" s="1"/>
      <c r="L24" s="1"/>
    </row>
    <row r="25" spans="1:12" x14ac:dyDescent="0.25">
      <c r="A25" s="6"/>
      <c r="B25" s="6"/>
      <c r="C25" s="6"/>
      <c r="D25" s="64"/>
      <c r="E25" s="145"/>
      <c r="F25" s="146"/>
      <c r="G25" s="142">
        <f>SUM(G15:G23)</f>
        <v>15034083</v>
      </c>
      <c r="H25" s="146"/>
      <c r="I25" s="66"/>
      <c r="J25" s="64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"/>
  <sheetViews>
    <sheetView workbookViewId="0">
      <selection activeCell="C20" sqref="C20"/>
    </sheetView>
  </sheetViews>
  <sheetFormatPr defaultRowHeight="15" x14ac:dyDescent="0.25"/>
  <cols>
    <col min="1" max="1" width="26.85546875" customWidth="1"/>
    <col min="2" max="2" width="30.7109375" customWidth="1"/>
    <col min="3" max="3" width="18.14062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607" t="s">
        <v>150</v>
      </c>
      <c r="C2" s="607"/>
      <c r="D2" s="607"/>
      <c r="E2" s="607"/>
      <c r="F2" s="607"/>
      <c r="G2" s="607"/>
      <c r="H2" s="607"/>
      <c r="I2" s="89"/>
      <c r="J2" s="14"/>
      <c r="K2" s="14"/>
    </row>
    <row r="3" spans="1:11" ht="11.25" customHeight="1" x14ac:dyDescent="0.25">
      <c r="A3" s="14"/>
      <c r="B3" s="42"/>
      <c r="C3" s="42"/>
      <c r="D3" s="42"/>
      <c r="E3" s="42"/>
      <c r="F3" s="42"/>
      <c r="G3" s="42"/>
      <c r="H3" s="42"/>
      <c r="I3" s="89"/>
      <c r="J3" s="14"/>
      <c r="K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51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171</v>
      </c>
      <c r="J5" s="41" t="s">
        <v>45</v>
      </c>
      <c r="K5" s="14"/>
    </row>
    <row r="6" spans="1:11" x14ac:dyDescent="0.25">
      <c r="A6" s="601" t="s">
        <v>172</v>
      </c>
      <c r="B6" s="601" t="s">
        <v>177</v>
      </c>
      <c r="C6" s="601" t="s">
        <v>14</v>
      </c>
      <c r="D6" s="604" t="s">
        <v>42</v>
      </c>
      <c r="E6" s="604">
        <v>1</v>
      </c>
      <c r="F6" s="594" t="s">
        <v>173</v>
      </c>
      <c r="G6" s="594">
        <v>663612</v>
      </c>
      <c r="H6" s="596" t="s">
        <v>55</v>
      </c>
      <c r="I6" s="600" t="s">
        <v>230</v>
      </c>
      <c r="J6" s="598" t="s">
        <v>14</v>
      </c>
      <c r="K6" s="14"/>
    </row>
    <row r="7" spans="1:11" ht="27" customHeight="1" x14ac:dyDescent="0.25">
      <c r="A7" s="602"/>
      <c r="B7" s="602"/>
      <c r="C7" s="602"/>
      <c r="D7" s="605"/>
      <c r="E7" s="605"/>
      <c r="F7" s="595"/>
      <c r="G7" s="595"/>
      <c r="H7" s="597"/>
      <c r="I7" s="597"/>
      <c r="J7" s="599"/>
      <c r="K7" s="14"/>
    </row>
    <row r="8" spans="1:11" ht="60" x14ac:dyDescent="0.25">
      <c r="A8" s="292" t="s">
        <v>380</v>
      </c>
      <c r="B8" s="293" t="s">
        <v>372</v>
      </c>
      <c r="C8" s="46" t="s">
        <v>185</v>
      </c>
      <c r="D8" s="11" t="s">
        <v>42</v>
      </c>
      <c r="E8" s="11">
        <v>1</v>
      </c>
      <c r="F8" s="12">
        <v>6300000</v>
      </c>
      <c r="G8" s="331">
        <v>6300000</v>
      </c>
      <c r="H8" s="47" t="s">
        <v>382</v>
      </c>
      <c r="I8" s="92" t="s">
        <v>230</v>
      </c>
      <c r="J8" s="46" t="s">
        <v>381</v>
      </c>
      <c r="K8" s="14"/>
    </row>
    <row r="9" spans="1:11" ht="31.5" customHeight="1" thickBot="1" x14ac:dyDescent="0.3">
      <c r="A9" s="446" t="s">
        <v>484</v>
      </c>
      <c r="B9" s="449" t="s">
        <v>470</v>
      </c>
      <c r="C9" s="426" t="s">
        <v>185</v>
      </c>
      <c r="D9" s="435" t="s">
        <v>42</v>
      </c>
      <c r="E9" s="435">
        <v>1</v>
      </c>
      <c r="F9" s="416">
        <v>62160</v>
      </c>
      <c r="G9" s="416">
        <v>62160</v>
      </c>
      <c r="H9" s="415"/>
      <c r="I9" s="104"/>
      <c r="J9" s="80" t="s">
        <v>483</v>
      </c>
      <c r="K9" s="14"/>
    </row>
    <row r="10" spans="1:11" x14ac:dyDescent="0.25">
      <c r="A10" s="81"/>
      <c r="B10" s="81"/>
      <c r="C10" s="81"/>
      <c r="D10" s="82"/>
      <c r="E10" s="82"/>
      <c r="F10" s="82"/>
      <c r="G10" s="83">
        <f>G6+G8+G9</f>
        <v>7025772</v>
      </c>
      <c r="H10" s="84"/>
      <c r="I10" s="105"/>
      <c r="J10" s="109"/>
      <c r="K10" s="14"/>
    </row>
    <row r="11" spans="1:11" ht="28.5" customHeight="1" x14ac:dyDescent="0.25">
      <c r="A11" s="293" t="s">
        <v>237</v>
      </c>
      <c r="B11" s="293" t="s">
        <v>238</v>
      </c>
      <c r="C11" s="293" t="s">
        <v>234</v>
      </c>
      <c r="D11" s="294" t="s">
        <v>235</v>
      </c>
      <c r="E11" s="313">
        <v>600</v>
      </c>
      <c r="F11" s="313">
        <f>G11/E11</f>
        <v>202</v>
      </c>
      <c r="G11" s="312">
        <v>121200</v>
      </c>
      <c r="H11" s="294" t="s">
        <v>55</v>
      </c>
      <c r="I11" s="319" t="s">
        <v>230</v>
      </c>
      <c r="J11" s="293" t="s">
        <v>239</v>
      </c>
      <c r="K11" s="14"/>
    </row>
    <row r="12" spans="1:11" ht="30" x14ac:dyDescent="0.25">
      <c r="A12" s="292" t="s">
        <v>362</v>
      </c>
      <c r="B12" s="293" t="s">
        <v>333</v>
      </c>
      <c r="C12" s="293" t="s">
        <v>53</v>
      </c>
      <c r="D12" s="294" t="s">
        <v>6</v>
      </c>
      <c r="E12" s="294">
        <v>1</v>
      </c>
      <c r="F12" s="295">
        <v>2337663</v>
      </c>
      <c r="G12" s="295">
        <v>2337663</v>
      </c>
      <c r="H12" s="294" t="s">
        <v>55</v>
      </c>
      <c r="I12" s="294" t="s">
        <v>230</v>
      </c>
      <c r="J12" s="293" t="s">
        <v>363</v>
      </c>
      <c r="K12" s="14"/>
    </row>
    <row r="13" spans="1:11" ht="36" customHeight="1" x14ac:dyDescent="0.25">
      <c r="A13" s="578" t="s">
        <v>620</v>
      </c>
      <c r="B13" s="579" t="s">
        <v>616</v>
      </c>
      <c r="C13" s="293"/>
      <c r="D13" s="294" t="s">
        <v>6</v>
      </c>
      <c r="E13" s="294">
        <v>1</v>
      </c>
      <c r="F13" s="295">
        <v>44000</v>
      </c>
      <c r="G13" s="295">
        <v>44000</v>
      </c>
      <c r="H13" s="577">
        <v>46005</v>
      </c>
      <c r="I13" s="294"/>
      <c r="J13" s="293" t="s">
        <v>621</v>
      </c>
      <c r="K13" s="14"/>
    </row>
    <row r="14" spans="1:11" ht="36" customHeight="1" x14ac:dyDescent="0.25">
      <c r="A14" s="578" t="s">
        <v>622</v>
      </c>
      <c r="B14" s="579" t="s">
        <v>616</v>
      </c>
      <c r="C14" s="580" t="s">
        <v>623</v>
      </c>
      <c r="D14" s="294" t="s">
        <v>6</v>
      </c>
      <c r="E14" s="294">
        <v>2</v>
      </c>
      <c r="F14" s="295">
        <v>486905</v>
      </c>
      <c r="G14" s="295">
        <v>486905</v>
      </c>
      <c r="H14" s="577">
        <v>46003</v>
      </c>
      <c r="I14" s="294"/>
      <c r="J14" s="293"/>
      <c r="K14" s="14"/>
    </row>
    <row r="15" spans="1:11" x14ac:dyDescent="0.25">
      <c r="A15" s="204"/>
      <c r="B15" s="204"/>
      <c r="C15" s="204"/>
      <c r="D15" s="204"/>
      <c r="E15" s="204"/>
      <c r="F15" s="204"/>
      <c r="G15" s="296">
        <f>SUM(G11:G14)</f>
        <v>2989768</v>
      </c>
      <c r="H15" s="204"/>
      <c r="I15" s="204"/>
      <c r="J15" s="204"/>
      <c r="K15" s="14"/>
    </row>
    <row r="16" spans="1:1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1">
    <mergeCell ref="J6:J7"/>
    <mergeCell ref="B2:H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J17"/>
  <sheetViews>
    <sheetView workbookViewId="0">
      <selection activeCell="G22" sqref="G22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607" t="s">
        <v>229</v>
      </c>
      <c r="C4" s="607"/>
      <c r="D4" s="607"/>
      <c r="E4" s="607"/>
      <c r="F4" s="607"/>
      <c r="G4" s="607"/>
      <c r="H4" s="607"/>
      <c r="I4" s="101"/>
      <c r="J4" s="1"/>
    </row>
    <row r="5" spans="1:10" x14ac:dyDescent="0.25">
      <c r="A5" s="1"/>
      <c r="B5" s="42"/>
      <c r="C5" s="42"/>
      <c r="D5" s="42"/>
      <c r="E5" s="42"/>
      <c r="F5" s="42"/>
      <c r="G5" s="42"/>
      <c r="H5" s="42"/>
      <c r="I5" s="10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5.5" x14ac:dyDescent="0.25">
      <c r="A7" s="41" t="s">
        <v>47</v>
      </c>
      <c r="B7" s="41" t="s">
        <v>46</v>
      </c>
      <c r="C7" s="41" t="s">
        <v>43</v>
      </c>
      <c r="D7" s="41" t="s">
        <v>7</v>
      </c>
      <c r="E7" s="41" t="s">
        <v>0</v>
      </c>
      <c r="F7" s="41" t="s">
        <v>22</v>
      </c>
      <c r="G7" s="35" t="s">
        <v>50</v>
      </c>
      <c r="H7" s="41" t="s">
        <v>44</v>
      </c>
      <c r="I7" s="41" t="s">
        <v>171</v>
      </c>
      <c r="J7" s="41" t="s">
        <v>45</v>
      </c>
    </row>
    <row r="8" spans="1:10" ht="15" customHeight="1" x14ac:dyDescent="0.25">
      <c r="A8" s="601" t="s">
        <v>58</v>
      </c>
      <c r="B8" s="603" t="s">
        <v>149</v>
      </c>
      <c r="C8" s="598" t="s">
        <v>59</v>
      </c>
      <c r="D8" s="604" t="s">
        <v>6</v>
      </c>
      <c r="E8" s="604">
        <v>1</v>
      </c>
      <c r="F8" s="594">
        <v>1307000</v>
      </c>
      <c r="G8" s="594">
        <v>1307000</v>
      </c>
      <c r="H8" s="596" t="s">
        <v>79</v>
      </c>
      <c r="I8" s="600" t="s">
        <v>230</v>
      </c>
      <c r="J8" s="598" t="s">
        <v>78</v>
      </c>
    </row>
    <row r="9" spans="1:10" ht="31.5" customHeight="1" x14ac:dyDescent="0.25">
      <c r="A9" s="602"/>
      <c r="B9" s="599"/>
      <c r="C9" s="599"/>
      <c r="D9" s="605"/>
      <c r="E9" s="605"/>
      <c r="F9" s="595"/>
      <c r="G9" s="595"/>
      <c r="H9" s="597"/>
      <c r="I9" s="597"/>
      <c r="J9" s="599"/>
    </row>
    <row r="10" spans="1:10" ht="30" customHeight="1" x14ac:dyDescent="0.25">
      <c r="A10" s="159" t="s">
        <v>224</v>
      </c>
      <c r="B10" s="46" t="s">
        <v>219</v>
      </c>
      <c r="C10" s="46" t="s">
        <v>59</v>
      </c>
      <c r="D10" s="11" t="s">
        <v>6</v>
      </c>
      <c r="E10" s="11">
        <v>1</v>
      </c>
      <c r="F10" s="12">
        <v>4885000</v>
      </c>
      <c r="G10" s="12">
        <v>4885000</v>
      </c>
      <c r="H10" s="47" t="s">
        <v>225</v>
      </c>
      <c r="I10" s="103" t="s">
        <v>230</v>
      </c>
      <c r="J10" s="46" t="s">
        <v>226</v>
      </c>
    </row>
    <row r="11" spans="1:10" ht="30" customHeight="1" x14ac:dyDescent="0.25">
      <c r="A11" s="367" t="s">
        <v>227</v>
      </c>
      <c r="B11" s="368" t="s">
        <v>219</v>
      </c>
      <c r="C11" s="368" t="s">
        <v>59</v>
      </c>
      <c r="D11" s="369" t="s">
        <v>6</v>
      </c>
      <c r="E11" s="369">
        <v>1</v>
      </c>
      <c r="F11" s="370">
        <v>7627600</v>
      </c>
      <c r="G11" s="370">
        <v>7627600</v>
      </c>
      <c r="H11" s="371"/>
      <c r="I11" s="371" t="s">
        <v>230</v>
      </c>
      <c r="J11" s="368" t="s">
        <v>228</v>
      </c>
    </row>
    <row r="12" spans="1:10" ht="30" customHeight="1" x14ac:dyDescent="0.25">
      <c r="A12" s="367" t="s">
        <v>427</v>
      </c>
      <c r="B12" s="368" t="s">
        <v>387</v>
      </c>
      <c r="C12" s="368" t="s">
        <v>59</v>
      </c>
      <c r="D12" s="369" t="s">
        <v>6</v>
      </c>
      <c r="E12" s="369">
        <v>1</v>
      </c>
      <c r="F12" s="370">
        <v>2241800</v>
      </c>
      <c r="G12" s="370">
        <v>2241800</v>
      </c>
      <c r="H12" s="371" t="s">
        <v>429</v>
      </c>
      <c r="I12" s="371" t="s">
        <v>230</v>
      </c>
      <c r="J12" s="368" t="s">
        <v>428</v>
      </c>
    </row>
    <row r="13" spans="1:10" ht="19.5" customHeight="1" thickBot="1" x14ac:dyDescent="0.3">
      <c r="A13" s="161"/>
      <c r="B13" s="161"/>
      <c r="C13" s="161"/>
      <c r="D13" s="297"/>
      <c r="E13" s="297"/>
      <c r="F13" s="297"/>
      <c r="G13" s="298">
        <f>SUM(G8:G11)</f>
        <v>13819600</v>
      </c>
      <c r="H13" s="299"/>
      <c r="I13" s="300"/>
      <c r="J13" s="301"/>
    </row>
    <row r="14" spans="1:10" ht="15" customHeight="1" x14ac:dyDescent="0.25">
      <c r="A14" s="601" t="s">
        <v>132</v>
      </c>
      <c r="B14" s="603" t="s">
        <v>151</v>
      </c>
      <c r="C14" s="598" t="s">
        <v>133</v>
      </c>
      <c r="D14" s="604" t="s">
        <v>6</v>
      </c>
      <c r="E14" s="604">
        <v>1</v>
      </c>
      <c r="F14" s="594">
        <v>1297000</v>
      </c>
      <c r="G14" s="594">
        <v>1297000</v>
      </c>
      <c r="H14" s="596" t="s">
        <v>105</v>
      </c>
      <c r="I14" s="621"/>
      <c r="J14" s="598" t="s">
        <v>133</v>
      </c>
    </row>
    <row r="15" spans="1:10" x14ac:dyDescent="0.25">
      <c r="A15" s="602"/>
      <c r="B15" s="599"/>
      <c r="C15" s="599"/>
      <c r="D15" s="605"/>
      <c r="E15" s="605"/>
      <c r="F15" s="595"/>
      <c r="G15" s="595"/>
      <c r="H15" s="597"/>
      <c r="I15" s="597"/>
      <c r="J15" s="599"/>
    </row>
    <row r="16" spans="1:10" ht="39" thickBot="1" x14ac:dyDescent="0.3">
      <c r="A16" s="324" t="s">
        <v>377</v>
      </c>
      <c r="B16" s="69" t="s">
        <v>365</v>
      </c>
      <c r="C16" s="69" t="s">
        <v>185</v>
      </c>
      <c r="D16" s="72" t="s">
        <v>42</v>
      </c>
      <c r="E16" s="72">
        <v>1</v>
      </c>
      <c r="F16" s="71">
        <v>599803</v>
      </c>
      <c r="G16" s="325">
        <v>599803</v>
      </c>
      <c r="H16" s="70" t="s">
        <v>390</v>
      </c>
      <c r="I16" s="103" t="s">
        <v>230</v>
      </c>
      <c r="J16" s="69" t="s">
        <v>378</v>
      </c>
    </row>
    <row r="17" spans="1:10" ht="15.75" thickBot="1" x14ac:dyDescent="0.3">
      <c r="A17" s="19"/>
      <c r="B17" s="19"/>
      <c r="C17" s="19"/>
      <c r="D17" s="17"/>
      <c r="E17" s="17"/>
      <c r="F17" s="17"/>
      <c r="G17" s="22">
        <f>SUM(G14:G16)</f>
        <v>1896803</v>
      </c>
      <c r="H17" s="18"/>
      <c r="I17" s="98"/>
      <c r="J17" s="31"/>
    </row>
  </sheetData>
  <mergeCells count="21">
    <mergeCell ref="B4:H4"/>
    <mergeCell ref="C8:C9"/>
    <mergeCell ref="A8:A9"/>
    <mergeCell ref="B8:B9"/>
    <mergeCell ref="J8:J9"/>
    <mergeCell ref="D8:D9"/>
    <mergeCell ref="E8:E9"/>
    <mergeCell ref="F8:F9"/>
    <mergeCell ref="G8:G9"/>
    <mergeCell ref="H8:H9"/>
    <mergeCell ref="I8:I9"/>
    <mergeCell ref="F14:F15"/>
    <mergeCell ref="G14:G15"/>
    <mergeCell ref="H14:H15"/>
    <mergeCell ref="J14:J15"/>
    <mergeCell ref="A14:A15"/>
    <mergeCell ref="B14:B15"/>
    <mergeCell ref="C14:C15"/>
    <mergeCell ref="D14:D15"/>
    <mergeCell ref="E14:E15"/>
    <mergeCell ref="I14:I1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5"/>
  <sheetViews>
    <sheetView topLeftCell="A37" workbookViewId="0">
      <selection activeCell="A48" sqref="A48"/>
    </sheetView>
  </sheetViews>
  <sheetFormatPr defaultRowHeight="15" x14ac:dyDescent="0.25"/>
  <cols>
    <col min="1" max="1" width="24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4"/>
      <c r="C2" s="627" t="s">
        <v>152</v>
      </c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4">
        <v>1</v>
      </c>
      <c r="M3" s="1"/>
      <c r="N3" s="1"/>
      <c r="O3" s="1"/>
      <c r="P3" s="1"/>
      <c r="Q3" s="1"/>
      <c r="R3" s="1"/>
    </row>
    <row r="5" spans="1:18" ht="25.5" x14ac:dyDescent="0.25">
      <c r="A5" s="41" t="s">
        <v>47</v>
      </c>
      <c r="B5" s="41" t="s">
        <v>46</v>
      </c>
      <c r="C5" s="41" t="s">
        <v>43</v>
      </c>
      <c r="D5" s="41" t="s">
        <v>7</v>
      </c>
      <c r="E5" s="41" t="s">
        <v>0</v>
      </c>
      <c r="F5" s="41" t="s">
        <v>22</v>
      </c>
      <c r="G5" s="35" t="s">
        <v>50</v>
      </c>
      <c r="H5" s="41" t="s">
        <v>44</v>
      </c>
      <c r="I5" s="41" t="s">
        <v>171</v>
      </c>
      <c r="J5" s="41" t="s">
        <v>45</v>
      </c>
    </row>
    <row r="6" spans="1:18" x14ac:dyDescent="0.25">
      <c r="A6" s="622" t="s">
        <v>40</v>
      </c>
      <c r="B6" s="624"/>
      <c r="C6" s="626" t="s">
        <v>179</v>
      </c>
      <c r="D6" s="630" t="s">
        <v>26</v>
      </c>
      <c r="E6" s="630">
        <v>1</v>
      </c>
      <c r="F6" s="632">
        <v>66959.199999999997</v>
      </c>
      <c r="G6" s="632">
        <v>66959.199999999997</v>
      </c>
      <c r="H6" s="634" t="s">
        <v>55</v>
      </c>
      <c r="I6" s="628"/>
      <c r="J6" s="626" t="s">
        <v>179</v>
      </c>
    </row>
    <row r="7" spans="1:18" x14ac:dyDescent="0.25">
      <c r="A7" s="623"/>
      <c r="B7" s="625"/>
      <c r="C7" s="625"/>
      <c r="D7" s="631"/>
      <c r="E7" s="631"/>
      <c r="F7" s="633"/>
      <c r="G7" s="633"/>
      <c r="H7" s="629"/>
      <c r="I7" s="629"/>
      <c r="J7" s="625"/>
    </row>
    <row r="8" spans="1:18" ht="25.5" x14ac:dyDescent="0.25">
      <c r="A8" s="26" t="s">
        <v>217</v>
      </c>
      <c r="B8" s="21" t="s">
        <v>219</v>
      </c>
      <c r="C8" s="21" t="s">
        <v>14</v>
      </c>
      <c r="D8" s="11" t="s">
        <v>26</v>
      </c>
      <c r="E8" s="11">
        <v>1</v>
      </c>
      <c r="F8" s="12">
        <v>562837</v>
      </c>
      <c r="G8" s="12">
        <v>562837</v>
      </c>
      <c r="H8" s="13" t="s">
        <v>55</v>
      </c>
      <c r="I8" s="103" t="s">
        <v>230</v>
      </c>
      <c r="J8" s="21" t="s">
        <v>14</v>
      </c>
    </row>
    <row r="9" spans="1:18" ht="31.5" customHeight="1" x14ac:dyDescent="0.25">
      <c r="A9" s="197" t="s">
        <v>218</v>
      </c>
      <c r="B9" s="196" t="s">
        <v>219</v>
      </c>
      <c r="C9" s="196" t="s">
        <v>185</v>
      </c>
      <c r="D9" s="199" t="s">
        <v>26</v>
      </c>
      <c r="E9" s="199">
        <v>1</v>
      </c>
      <c r="F9" s="198">
        <v>500000</v>
      </c>
      <c r="G9" s="198">
        <v>500000</v>
      </c>
      <c r="H9" s="200" t="s">
        <v>60</v>
      </c>
      <c r="I9" s="200" t="s">
        <v>230</v>
      </c>
      <c r="J9" s="80" t="s">
        <v>220</v>
      </c>
    </row>
    <row r="10" spans="1:18" ht="31.5" customHeight="1" x14ac:dyDescent="0.25">
      <c r="A10" s="197" t="s">
        <v>330</v>
      </c>
      <c r="B10" s="196" t="s">
        <v>241</v>
      </c>
      <c r="C10" s="196" t="s">
        <v>242</v>
      </c>
      <c r="D10" s="199" t="s">
        <v>26</v>
      </c>
      <c r="E10" s="199">
        <v>1</v>
      </c>
      <c r="F10" s="198">
        <v>198900</v>
      </c>
      <c r="G10" s="198">
        <v>198000</v>
      </c>
      <c r="H10" s="200" t="s">
        <v>55</v>
      </c>
      <c r="I10" s="200" t="s">
        <v>230</v>
      </c>
      <c r="J10" s="196" t="s">
        <v>242</v>
      </c>
    </row>
    <row r="11" spans="1:18" ht="31.5" customHeight="1" x14ac:dyDescent="0.25">
      <c r="A11" s="418" t="s">
        <v>27</v>
      </c>
      <c r="B11" s="426"/>
      <c r="C11" s="426" t="s">
        <v>302</v>
      </c>
      <c r="D11" s="419" t="s">
        <v>42</v>
      </c>
      <c r="E11" s="419">
        <v>1</v>
      </c>
      <c r="F11" s="420">
        <v>64000</v>
      </c>
      <c r="G11" s="397">
        <v>64000</v>
      </c>
      <c r="H11" s="394" t="s">
        <v>176</v>
      </c>
      <c r="I11" s="104" t="s">
        <v>230</v>
      </c>
      <c r="J11" s="234" t="s">
        <v>302</v>
      </c>
    </row>
    <row r="12" spans="1:18" ht="31.5" customHeight="1" x14ac:dyDescent="0.25">
      <c r="A12" s="418" t="s">
        <v>485</v>
      </c>
      <c r="B12" s="426" t="s">
        <v>478</v>
      </c>
      <c r="C12" s="426" t="s">
        <v>185</v>
      </c>
      <c r="D12" s="419" t="s">
        <v>42</v>
      </c>
      <c r="E12" s="419">
        <v>1</v>
      </c>
      <c r="F12" s="420">
        <v>28000</v>
      </c>
      <c r="G12" s="420">
        <v>28000</v>
      </c>
      <c r="H12" s="421" t="s">
        <v>176</v>
      </c>
      <c r="I12" s="104" t="s">
        <v>230</v>
      </c>
      <c r="J12" s="426" t="s">
        <v>483</v>
      </c>
    </row>
    <row r="13" spans="1:18" ht="35.25" customHeight="1" x14ac:dyDescent="0.25">
      <c r="A13" s="470" t="s">
        <v>500</v>
      </c>
      <c r="B13" s="471" t="s">
        <v>501</v>
      </c>
      <c r="C13" s="471" t="s">
        <v>185</v>
      </c>
      <c r="D13" s="472" t="s">
        <v>42</v>
      </c>
      <c r="E13" s="472">
        <v>1</v>
      </c>
      <c r="F13" s="473">
        <v>799090</v>
      </c>
      <c r="G13" s="473">
        <v>799090</v>
      </c>
      <c r="H13" s="474" t="s">
        <v>107</v>
      </c>
      <c r="I13" s="474" t="s">
        <v>230</v>
      </c>
      <c r="J13" s="471" t="s">
        <v>502</v>
      </c>
    </row>
    <row r="14" spans="1:18" ht="35.25" customHeight="1" x14ac:dyDescent="0.25">
      <c r="A14" s="484" t="s">
        <v>27</v>
      </c>
      <c r="B14" s="485"/>
      <c r="C14" s="485"/>
      <c r="D14" s="486"/>
      <c r="E14" s="486"/>
      <c r="F14" s="487"/>
      <c r="G14" s="487">
        <v>19800</v>
      </c>
      <c r="H14" s="488">
        <v>2025</v>
      </c>
      <c r="I14" s="488" t="s">
        <v>230</v>
      </c>
      <c r="J14" s="485"/>
    </row>
    <row r="15" spans="1:18" ht="35.25" customHeight="1" x14ac:dyDescent="0.25">
      <c r="A15" s="511"/>
      <c r="B15" s="515"/>
      <c r="C15" s="515"/>
      <c r="D15" s="512"/>
      <c r="E15" s="512"/>
      <c r="F15" s="513"/>
      <c r="G15" s="513"/>
      <c r="H15" s="514"/>
      <c r="I15" s="514"/>
      <c r="J15" s="515"/>
    </row>
    <row r="16" spans="1:18" ht="16.5" customHeight="1" x14ac:dyDescent="0.25">
      <c r="A16" s="218">
        <v>1</v>
      </c>
      <c r="B16" s="219"/>
      <c r="C16" s="219"/>
      <c r="D16" s="220"/>
      <c r="E16" s="220"/>
      <c r="F16" s="142"/>
      <c r="G16" s="142">
        <f>SUM(G6:G15)</f>
        <v>2238686.2000000002</v>
      </c>
      <c r="H16" s="221"/>
      <c r="I16" s="221"/>
      <c r="J16" s="219"/>
    </row>
    <row r="17" spans="1:10" ht="25.5" customHeight="1" x14ac:dyDescent="0.25">
      <c r="A17" s="197" t="s">
        <v>243</v>
      </c>
      <c r="B17" s="196" t="s">
        <v>241</v>
      </c>
      <c r="C17" s="196" t="s">
        <v>244</v>
      </c>
      <c r="D17" s="199" t="s">
        <v>6</v>
      </c>
      <c r="E17" s="199">
        <v>1</v>
      </c>
      <c r="F17" s="198">
        <v>1600000</v>
      </c>
      <c r="G17" s="307">
        <v>1600000</v>
      </c>
      <c r="H17" s="200" t="s">
        <v>369</v>
      </c>
      <c r="I17" s="200" t="s">
        <v>230</v>
      </c>
      <c r="J17" s="196" t="s">
        <v>245</v>
      </c>
    </row>
    <row r="18" spans="1:10" ht="35.25" customHeight="1" x14ac:dyDescent="0.25">
      <c r="A18" s="598" t="s">
        <v>246</v>
      </c>
      <c r="B18" s="598" t="s">
        <v>241</v>
      </c>
      <c r="C18" s="598" t="s">
        <v>247</v>
      </c>
      <c r="D18" s="199" t="s">
        <v>6</v>
      </c>
      <c r="E18" s="199">
        <v>1</v>
      </c>
      <c r="F18" s="198">
        <v>673000</v>
      </c>
      <c r="G18" s="307">
        <v>673000</v>
      </c>
      <c r="H18" s="200"/>
      <c r="I18" s="305" t="s">
        <v>230</v>
      </c>
      <c r="J18" s="196" t="s">
        <v>248</v>
      </c>
    </row>
    <row r="19" spans="1:10" ht="25.5" customHeight="1" x14ac:dyDescent="0.25">
      <c r="A19" s="603"/>
      <c r="B19" s="603"/>
      <c r="C19" s="603"/>
      <c r="D19" s="199" t="s">
        <v>6</v>
      </c>
      <c r="E19" s="199">
        <v>1</v>
      </c>
      <c r="F19" s="198">
        <v>260000</v>
      </c>
      <c r="G19" s="307">
        <v>260000</v>
      </c>
      <c r="H19" s="200"/>
      <c r="I19" s="305" t="s">
        <v>230</v>
      </c>
      <c r="J19" s="196" t="s">
        <v>249</v>
      </c>
    </row>
    <row r="20" spans="1:10" ht="25.5" customHeight="1" x14ac:dyDescent="0.25">
      <c r="A20" s="603"/>
      <c r="B20" s="603"/>
      <c r="C20" s="603"/>
      <c r="D20" s="306" t="s">
        <v>6</v>
      </c>
      <c r="E20" s="306">
        <v>1</v>
      </c>
      <c r="F20" s="307">
        <v>350000</v>
      </c>
      <c r="G20" s="307">
        <v>350000</v>
      </c>
      <c r="H20" s="308"/>
      <c r="I20" s="308"/>
      <c r="J20" s="309" t="s">
        <v>250</v>
      </c>
    </row>
    <row r="21" spans="1:10" ht="25.5" customHeight="1" x14ac:dyDescent="0.25">
      <c r="A21" s="603"/>
      <c r="B21" s="603"/>
      <c r="C21" s="603"/>
      <c r="D21" s="199" t="s">
        <v>6</v>
      </c>
      <c r="E21" s="199">
        <v>1</v>
      </c>
      <c r="F21" s="198">
        <v>210000</v>
      </c>
      <c r="G21" s="307">
        <v>210000</v>
      </c>
      <c r="H21" s="200"/>
      <c r="I21" s="305" t="s">
        <v>230</v>
      </c>
      <c r="J21" s="196" t="s">
        <v>251</v>
      </c>
    </row>
    <row r="22" spans="1:10" ht="25.5" customHeight="1" x14ac:dyDescent="0.25">
      <c r="A22" s="603"/>
      <c r="B22" s="603"/>
      <c r="C22" s="603"/>
      <c r="D22" s="199" t="s">
        <v>6</v>
      </c>
      <c r="E22" s="199">
        <v>10</v>
      </c>
      <c r="F22" s="198">
        <v>66000</v>
      </c>
      <c r="G22" s="307">
        <v>660000</v>
      </c>
      <c r="H22" s="200"/>
      <c r="I22" s="305" t="s">
        <v>230</v>
      </c>
      <c r="J22" s="196" t="s">
        <v>252</v>
      </c>
    </row>
    <row r="23" spans="1:10" ht="25.5" customHeight="1" x14ac:dyDescent="0.25">
      <c r="A23" s="603"/>
      <c r="B23" s="603"/>
      <c r="C23" s="603"/>
      <c r="D23" s="199" t="s">
        <v>6</v>
      </c>
      <c r="E23" s="199">
        <v>8</v>
      </c>
      <c r="F23" s="198">
        <v>27500</v>
      </c>
      <c r="G23" s="307">
        <v>220000</v>
      </c>
      <c r="H23" s="200"/>
      <c r="I23" s="305" t="s">
        <v>230</v>
      </c>
      <c r="J23" s="196" t="s">
        <v>253</v>
      </c>
    </row>
    <row r="24" spans="1:10" ht="25.5" customHeight="1" x14ac:dyDescent="0.25">
      <c r="A24" s="603"/>
      <c r="B24" s="603"/>
      <c r="C24" s="603"/>
      <c r="D24" s="199" t="s">
        <v>6</v>
      </c>
      <c r="E24" s="199">
        <v>5</v>
      </c>
      <c r="F24" s="198">
        <v>3500</v>
      </c>
      <c r="G24" s="307">
        <v>17500</v>
      </c>
      <c r="H24" s="200"/>
      <c r="I24" s="305" t="s">
        <v>230</v>
      </c>
      <c r="J24" s="196" t="s">
        <v>254</v>
      </c>
    </row>
    <row r="25" spans="1:10" ht="25.5" customHeight="1" x14ac:dyDescent="0.25">
      <c r="A25" s="603"/>
      <c r="B25" s="603"/>
      <c r="C25" s="603"/>
      <c r="D25" s="199" t="s">
        <v>6</v>
      </c>
      <c r="E25" s="199">
        <v>2</v>
      </c>
      <c r="F25" s="198">
        <v>3000</v>
      </c>
      <c r="G25" s="307">
        <v>6000</v>
      </c>
      <c r="H25" s="200"/>
      <c r="I25" s="305" t="s">
        <v>230</v>
      </c>
      <c r="J25" s="196" t="s">
        <v>255</v>
      </c>
    </row>
    <row r="26" spans="1:10" ht="25.5" customHeight="1" x14ac:dyDescent="0.25">
      <c r="A26" s="603"/>
      <c r="B26" s="603"/>
      <c r="C26" s="603"/>
      <c r="D26" s="199" t="s">
        <v>256</v>
      </c>
      <c r="E26" s="199">
        <v>5</v>
      </c>
      <c r="F26" s="198">
        <v>20000</v>
      </c>
      <c r="G26" s="307">
        <v>100000</v>
      </c>
      <c r="H26" s="200"/>
      <c r="I26" s="305" t="s">
        <v>230</v>
      </c>
      <c r="J26" s="196" t="s">
        <v>257</v>
      </c>
    </row>
    <row r="27" spans="1:10" ht="25.5" customHeight="1" x14ac:dyDescent="0.25">
      <c r="A27" s="603"/>
      <c r="B27" s="603"/>
      <c r="C27" s="603"/>
      <c r="D27" s="199" t="s">
        <v>6</v>
      </c>
      <c r="E27" s="199">
        <v>5</v>
      </c>
      <c r="F27" s="198">
        <v>9000</v>
      </c>
      <c r="G27" s="307">
        <v>45000</v>
      </c>
      <c r="H27" s="200"/>
      <c r="I27" s="305" t="s">
        <v>230</v>
      </c>
      <c r="J27" s="196" t="s">
        <v>258</v>
      </c>
    </row>
    <row r="28" spans="1:10" ht="25.5" customHeight="1" x14ac:dyDescent="0.25">
      <c r="A28" s="603"/>
      <c r="B28" s="603"/>
      <c r="C28" s="603"/>
      <c r="D28" s="199" t="s">
        <v>92</v>
      </c>
      <c r="E28" s="199">
        <v>1</v>
      </c>
      <c r="F28" s="198">
        <v>49500</v>
      </c>
      <c r="G28" s="307">
        <v>49500</v>
      </c>
      <c r="H28" s="200"/>
      <c r="I28" s="305" t="s">
        <v>230</v>
      </c>
      <c r="J28" s="196" t="s">
        <v>259</v>
      </c>
    </row>
    <row r="29" spans="1:10" ht="25.5" customHeight="1" x14ac:dyDescent="0.25">
      <c r="A29" s="603"/>
      <c r="B29" s="603"/>
      <c r="C29" s="603"/>
      <c r="D29" s="199" t="s">
        <v>6</v>
      </c>
      <c r="E29" s="199">
        <v>5</v>
      </c>
      <c r="F29" s="198">
        <v>5500</v>
      </c>
      <c r="G29" s="307">
        <v>27500</v>
      </c>
      <c r="H29" s="200"/>
      <c r="I29" s="305" t="s">
        <v>230</v>
      </c>
      <c r="J29" s="196" t="s">
        <v>260</v>
      </c>
    </row>
    <row r="30" spans="1:10" ht="25.5" customHeight="1" x14ac:dyDescent="0.25">
      <c r="A30" s="603"/>
      <c r="B30" s="603"/>
      <c r="C30" s="603"/>
      <c r="D30" s="199" t="s">
        <v>6</v>
      </c>
      <c r="E30" s="199">
        <v>10</v>
      </c>
      <c r="F30" s="198">
        <v>4400</v>
      </c>
      <c r="G30" s="307">
        <v>44000</v>
      </c>
      <c r="H30" s="200"/>
      <c r="I30" s="305" t="s">
        <v>230</v>
      </c>
      <c r="J30" s="196" t="s">
        <v>261</v>
      </c>
    </row>
    <row r="31" spans="1:10" ht="25.5" customHeight="1" x14ac:dyDescent="0.25">
      <c r="A31" s="603"/>
      <c r="B31" s="603"/>
      <c r="C31" s="603"/>
      <c r="D31" s="199" t="s">
        <v>6</v>
      </c>
      <c r="E31" s="199">
        <v>2</v>
      </c>
      <c r="F31" s="198">
        <v>2500</v>
      </c>
      <c r="G31" s="307">
        <v>5000</v>
      </c>
      <c r="H31" s="200"/>
      <c r="I31" s="305" t="s">
        <v>230</v>
      </c>
      <c r="J31" s="196" t="s">
        <v>262</v>
      </c>
    </row>
    <row r="32" spans="1:10" ht="25.5" customHeight="1" x14ac:dyDescent="0.25">
      <c r="A32" s="603"/>
      <c r="B32" s="603"/>
      <c r="C32" s="603"/>
      <c r="D32" s="199" t="s">
        <v>6</v>
      </c>
      <c r="E32" s="199">
        <v>3</v>
      </c>
      <c r="F32" s="198">
        <v>2200</v>
      </c>
      <c r="G32" s="307">
        <v>6600</v>
      </c>
      <c r="H32" s="200"/>
      <c r="I32" s="305" t="s">
        <v>230</v>
      </c>
      <c r="J32" s="196" t="s">
        <v>263</v>
      </c>
    </row>
    <row r="33" spans="1:10" ht="25.5" customHeight="1" x14ac:dyDescent="0.25">
      <c r="A33" s="603"/>
      <c r="B33" s="603"/>
      <c r="C33" s="603"/>
      <c r="D33" s="199" t="s">
        <v>6</v>
      </c>
      <c r="E33" s="199">
        <v>1</v>
      </c>
      <c r="F33" s="198">
        <v>12700</v>
      </c>
      <c r="G33" s="307">
        <v>12700</v>
      </c>
      <c r="H33" s="200"/>
      <c r="I33" s="305" t="s">
        <v>230</v>
      </c>
      <c r="J33" s="196" t="s">
        <v>264</v>
      </c>
    </row>
    <row r="34" spans="1:10" ht="25.5" customHeight="1" x14ac:dyDescent="0.25">
      <c r="A34" s="603"/>
      <c r="B34" s="603"/>
      <c r="C34" s="603"/>
      <c r="D34" s="199" t="s">
        <v>6</v>
      </c>
      <c r="E34" s="199">
        <v>2</v>
      </c>
      <c r="F34" s="198">
        <v>2000</v>
      </c>
      <c r="G34" s="307">
        <v>4000</v>
      </c>
      <c r="H34" s="200"/>
      <c r="I34" s="305" t="s">
        <v>230</v>
      </c>
      <c r="J34" s="196" t="s">
        <v>265</v>
      </c>
    </row>
    <row r="35" spans="1:10" ht="25.5" customHeight="1" x14ac:dyDescent="0.25">
      <c r="A35" s="603"/>
      <c r="B35" s="603"/>
      <c r="C35" s="603"/>
      <c r="D35" s="217" t="s">
        <v>267</v>
      </c>
      <c r="E35" s="199">
        <v>3</v>
      </c>
      <c r="F35" s="198">
        <v>13800</v>
      </c>
      <c r="G35" s="307">
        <v>41400</v>
      </c>
      <c r="H35" s="200"/>
      <c r="I35" s="305" t="s">
        <v>230</v>
      </c>
      <c r="J35" s="199" t="s">
        <v>266</v>
      </c>
    </row>
    <row r="36" spans="1:10" ht="25.5" customHeight="1" x14ac:dyDescent="0.25">
      <c r="A36" s="603"/>
      <c r="B36" s="603"/>
      <c r="C36" s="603"/>
      <c r="D36" s="217" t="s">
        <v>6</v>
      </c>
      <c r="E36" s="199">
        <v>2</v>
      </c>
      <c r="F36" s="198">
        <v>1600</v>
      </c>
      <c r="G36" s="307">
        <v>3200</v>
      </c>
      <c r="H36" s="200"/>
      <c r="I36" s="305" t="s">
        <v>230</v>
      </c>
      <c r="J36" s="199" t="s">
        <v>268</v>
      </c>
    </row>
    <row r="37" spans="1:10" ht="25.5" customHeight="1" x14ac:dyDescent="0.25">
      <c r="A37" s="603"/>
      <c r="B37" s="603"/>
      <c r="C37" s="603"/>
      <c r="D37" s="217" t="s">
        <v>6</v>
      </c>
      <c r="E37" s="199">
        <v>5</v>
      </c>
      <c r="F37" s="198">
        <v>1400</v>
      </c>
      <c r="G37" s="307">
        <v>7000</v>
      </c>
      <c r="H37" s="200"/>
      <c r="I37" s="305" t="s">
        <v>230</v>
      </c>
      <c r="J37" s="199" t="s">
        <v>269</v>
      </c>
    </row>
    <row r="38" spans="1:10" ht="25.5" customHeight="1" x14ac:dyDescent="0.25">
      <c r="A38" s="603"/>
      <c r="B38" s="603"/>
      <c r="C38" s="603"/>
      <c r="D38" s="217" t="s">
        <v>6</v>
      </c>
      <c r="E38" s="199">
        <v>5</v>
      </c>
      <c r="F38" s="198">
        <v>1400</v>
      </c>
      <c r="G38" s="307">
        <v>7000</v>
      </c>
      <c r="H38" s="200"/>
      <c r="I38" s="305" t="s">
        <v>230</v>
      </c>
      <c r="J38" s="199" t="s">
        <v>270</v>
      </c>
    </row>
    <row r="39" spans="1:10" ht="25.5" customHeight="1" x14ac:dyDescent="0.25">
      <c r="A39" s="603"/>
      <c r="B39" s="603"/>
      <c r="C39" s="603"/>
      <c r="D39" s="217" t="s">
        <v>6</v>
      </c>
      <c r="E39" s="199">
        <v>5</v>
      </c>
      <c r="F39" s="198">
        <v>1400</v>
      </c>
      <c r="G39" s="307">
        <v>8500</v>
      </c>
      <c r="H39" s="200"/>
      <c r="I39" s="305" t="s">
        <v>230</v>
      </c>
      <c r="J39" s="199" t="s">
        <v>271</v>
      </c>
    </row>
    <row r="40" spans="1:10" ht="25.5" customHeight="1" x14ac:dyDescent="0.25">
      <c r="A40" s="603"/>
      <c r="B40" s="603"/>
      <c r="C40" s="603"/>
      <c r="D40" s="217" t="s">
        <v>6</v>
      </c>
      <c r="E40" s="199">
        <v>2</v>
      </c>
      <c r="F40" s="198">
        <v>1200</v>
      </c>
      <c r="G40" s="307">
        <v>2400</v>
      </c>
      <c r="H40" s="200"/>
      <c r="I40" s="305" t="s">
        <v>230</v>
      </c>
      <c r="J40" s="199" t="s">
        <v>272</v>
      </c>
    </row>
    <row r="41" spans="1:10" ht="25.5" customHeight="1" x14ac:dyDescent="0.25">
      <c r="A41" s="603"/>
      <c r="B41" s="603"/>
      <c r="C41" s="603"/>
      <c r="D41" s="217" t="s">
        <v>6</v>
      </c>
      <c r="E41" s="199">
        <v>3</v>
      </c>
      <c r="F41" s="198">
        <v>2200</v>
      </c>
      <c r="G41" s="307">
        <v>6600</v>
      </c>
      <c r="H41" s="200"/>
      <c r="I41" s="305" t="s">
        <v>230</v>
      </c>
      <c r="J41" s="199" t="s">
        <v>273</v>
      </c>
    </row>
    <row r="42" spans="1:10" ht="25.5" customHeight="1" x14ac:dyDescent="0.25">
      <c r="A42" s="603"/>
      <c r="B42" s="603"/>
      <c r="C42" s="603"/>
      <c r="D42" s="217" t="s">
        <v>6</v>
      </c>
      <c r="E42" s="199">
        <v>10</v>
      </c>
      <c r="F42" s="198">
        <v>8100</v>
      </c>
      <c r="G42" s="307">
        <v>81000</v>
      </c>
      <c r="H42" s="200"/>
      <c r="I42" s="305" t="s">
        <v>230</v>
      </c>
      <c r="J42" s="199" t="s">
        <v>274</v>
      </c>
    </row>
    <row r="43" spans="1:10" ht="25.5" customHeight="1" x14ac:dyDescent="0.25">
      <c r="A43" s="603"/>
      <c r="B43" s="603"/>
      <c r="C43" s="603"/>
      <c r="D43" s="217" t="s">
        <v>5</v>
      </c>
      <c r="E43" s="199">
        <v>1</v>
      </c>
      <c r="F43" s="198">
        <v>32250</v>
      </c>
      <c r="G43" s="307">
        <v>32250</v>
      </c>
      <c r="H43" s="200"/>
      <c r="I43" s="305" t="s">
        <v>230</v>
      </c>
      <c r="J43" s="199" t="s">
        <v>275</v>
      </c>
    </row>
    <row r="44" spans="1:10" ht="25.5" customHeight="1" x14ac:dyDescent="0.25">
      <c r="A44" s="603"/>
      <c r="B44" s="603"/>
      <c r="C44" s="603"/>
      <c r="D44" s="217" t="s">
        <v>5</v>
      </c>
      <c r="E44" s="199">
        <v>1</v>
      </c>
      <c r="F44" s="198">
        <v>20000</v>
      </c>
      <c r="G44" s="307">
        <v>20000</v>
      </c>
      <c r="H44" s="200"/>
      <c r="I44" s="305" t="s">
        <v>230</v>
      </c>
      <c r="J44" s="199" t="s">
        <v>276</v>
      </c>
    </row>
    <row r="45" spans="1:10" ht="25.5" customHeight="1" x14ac:dyDescent="0.25">
      <c r="A45" s="603"/>
      <c r="B45" s="603"/>
      <c r="C45" s="603"/>
      <c r="D45" s="217" t="s">
        <v>6</v>
      </c>
      <c r="E45" s="199">
        <v>1</v>
      </c>
      <c r="F45" s="198">
        <v>27000</v>
      </c>
      <c r="G45" s="307">
        <v>27000</v>
      </c>
      <c r="H45" s="200"/>
      <c r="I45" s="305" t="s">
        <v>230</v>
      </c>
      <c r="J45" s="199" t="s">
        <v>277</v>
      </c>
    </row>
    <row r="46" spans="1:10" ht="25.5" customHeight="1" x14ac:dyDescent="0.25">
      <c r="A46" s="599"/>
      <c r="B46" s="599"/>
      <c r="C46" s="599"/>
      <c r="D46" s="217" t="s">
        <v>6</v>
      </c>
      <c r="E46" s="199">
        <v>3</v>
      </c>
      <c r="F46" s="198">
        <v>4500</v>
      </c>
      <c r="G46" s="307">
        <v>13500</v>
      </c>
      <c r="H46" s="200"/>
      <c r="I46" s="305" t="s">
        <v>230</v>
      </c>
      <c r="J46" s="199" t="s">
        <v>278</v>
      </c>
    </row>
    <row r="47" spans="1:10" ht="25.5" customHeight="1" x14ac:dyDescent="0.25">
      <c r="A47" s="536" t="s">
        <v>279</v>
      </c>
      <c r="B47" s="193" t="s">
        <v>282</v>
      </c>
      <c r="C47" s="193" t="s">
        <v>244</v>
      </c>
      <c r="D47" s="217" t="s">
        <v>6</v>
      </c>
      <c r="E47" s="199">
        <v>1</v>
      </c>
      <c r="F47" s="198">
        <v>977000</v>
      </c>
      <c r="G47" s="307">
        <v>977000</v>
      </c>
      <c r="H47" s="200" t="s">
        <v>329</v>
      </c>
      <c r="I47" s="200" t="s">
        <v>230</v>
      </c>
      <c r="J47" s="199" t="s">
        <v>280</v>
      </c>
    </row>
    <row r="48" spans="1:10" ht="25.5" customHeight="1" x14ac:dyDescent="0.25">
      <c r="A48" s="227" t="s">
        <v>303</v>
      </c>
      <c r="B48" s="193" t="s">
        <v>219</v>
      </c>
      <c r="C48" s="193" t="s">
        <v>304</v>
      </c>
      <c r="D48" s="217" t="s">
        <v>235</v>
      </c>
      <c r="E48" s="199">
        <v>600</v>
      </c>
      <c r="F48" s="198">
        <f>G48/E48</f>
        <v>203</v>
      </c>
      <c r="G48" s="307">
        <v>121800</v>
      </c>
      <c r="H48" s="200" t="s">
        <v>55</v>
      </c>
      <c r="I48" s="200"/>
      <c r="J48" s="199" t="s">
        <v>239</v>
      </c>
    </row>
    <row r="49" spans="1:10" ht="25.5" customHeight="1" x14ac:dyDescent="0.25">
      <c r="A49" s="227" t="s">
        <v>305</v>
      </c>
      <c r="B49" s="242" t="s">
        <v>328</v>
      </c>
      <c r="C49" s="242" t="s">
        <v>244</v>
      </c>
      <c r="D49" s="217" t="s">
        <v>6</v>
      </c>
      <c r="E49" s="232">
        <v>1</v>
      </c>
      <c r="F49" s="231">
        <v>125940</v>
      </c>
      <c r="G49" s="307">
        <v>125940</v>
      </c>
      <c r="H49" s="233" t="s">
        <v>112</v>
      </c>
      <c r="I49" s="233" t="s">
        <v>230</v>
      </c>
      <c r="J49" s="232" t="s">
        <v>327</v>
      </c>
    </row>
    <row r="50" spans="1:10" ht="25.5" customHeight="1" x14ac:dyDescent="0.25">
      <c r="A50" s="265" t="s">
        <v>603</v>
      </c>
      <c r="B50" s="535" t="s">
        <v>560</v>
      </c>
      <c r="C50" s="535" t="s">
        <v>244</v>
      </c>
      <c r="D50" s="217" t="s">
        <v>6</v>
      </c>
      <c r="E50" s="537">
        <v>1</v>
      </c>
      <c r="F50" s="538">
        <v>388740</v>
      </c>
      <c r="G50" s="538">
        <v>388740</v>
      </c>
      <c r="H50" s="539"/>
      <c r="I50" s="539" t="s">
        <v>230</v>
      </c>
      <c r="J50" s="537" t="s">
        <v>604</v>
      </c>
    </row>
    <row r="51" spans="1:10" ht="25.5" customHeight="1" x14ac:dyDescent="0.25">
      <c r="A51" s="549" t="s">
        <v>605</v>
      </c>
      <c r="B51" s="535" t="s">
        <v>560</v>
      </c>
      <c r="C51" s="535" t="s">
        <v>576</v>
      </c>
      <c r="D51" s="217" t="s">
        <v>6</v>
      </c>
      <c r="E51" s="537">
        <v>1</v>
      </c>
      <c r="F51" s="538">
        <v>27350</v>
      </c>
      <c r="G51" s="538">
        <v>27350</v>
      </c>
      <c r="H51" s="539"/>
      <c r="I51" s="539" t="s">
        <v>230</v>
      </c>
      <c r="J51" s="535" t="s">
        <v>576</v>
      </c>
    </row>
    <row r="52" spans="1:10" ht="25.5" customHeight="1" x14ac:dyDescent="0.25">
      <c r="A52" s="265" t="s">
        <v>606</v>
      </c>
      <c r="B52" s="535"/>
      <c r="C52" s="535"/>
      <c r="D52" s="217" t="s">
        <v>6</v>
      </c>
      <c r="E52" s="537">
        <v>1</v>
      </c>
      <c r="F52" s="538">
        <v>792000</v>
      </c>
      <c r="G52" s="538">
        <v>792000</v>
      </c>
      <c r="H52" s="539" t="s">
        <v>608</v>
      </c>
      <c r="I52" s="539"/>
      <c r="J52" s="535"/>
    </row>
    <row r="53" spans="1:10" ht="25.5" customHeight="1" x14ac:dyDescent="0.25">
      <c r="A53" s="265" t="s">
        <v>607</v>
      </c>
      <c r="B53" s="535"/>
      <c r="C53" s="535"/>
      <c r="D53" s="217" t="s">
        <v>6</v>
      </c>
      <c r="E53" s="537">
        <v>1</v>
      </c>
      <c r="F53" s="538">
        <v>251000</v>
      </c>
      <c r="G53" s="538">
        <v>251000</v>
      </c>
      <c r="H53" s="539" t="s">
        <v>577</v>
      </c>
      <c r="I53" s="555" t="s">
        <v>230</v>
      </c>
      <c r="J53" s="535"/>
    </row>
    <row r="54" spans="1:10" ht="34.5" customHeight="1" x14ac:dyDescent="0.25">
      <c r="A54" s="584" t="s">
        <v>634</v>
      </c>
      <c r="B54" s="563"/>
      <c r="C54" s="563"/>
      <c r="D54" s="217" t="s">
        <v>6</v>
      </c>
      <c r="E54" s="567">
        <v>1</v>
      </c>
      <c r="F54" s="568">
        <v>314990</v>
      </c>
      <c r="G54" s="568">
        <v>314990</v>
      </c>
      <c r="H54" s="569"/>
      <c r="I54" s="569" t="s">
        <v>230</v>
      </c>
      <c r="J54" s="563" t="s">
        <v>446</v>
      </c>
    </row>
    <row r="55" spans="1:10" x14ac:dyDescent="0.25">
      <c r="A55" s="6"/>
      <c r="B55" s="6"/>
      <c r="C55" s="6"/>
      <c r="D55" s="64"/>
      <c r="E55" s="64"/>
      <c r="F55" s="64"/>
      <c r="G55" s="65">
        <f>SUM(G17:G54)</f>
        <v>7539470</v>
      </c>
      <c r="H55" s="66"/>
      <c r="I55" s="66"/>
      <c r="J55" s="64"/>
    </row>
  </sheetData>
  <mergeCells count="14">
    <mergeCell ref="J6:J7"/>
    <mergeCell ref="C2:N2"/>
    <mergeCell ref="I6:I7"/>
    <mergeCell ref="D6:D7"/>
    <mergeCell ref="E6:E7"/>
    <mergeCell ref="F6:F7"/>
    <mergeCell ref="G6:G7"/>
    <mergeCell ref="H6:H7"/>
    <mergeCell ref="B18:B46"/>
    <mergeCell ref="C18:C46"/>
    <mergeCell ref="A18:A46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Лист21</vt:lpstr>
      <vt:lpstr>АР2579123</vt:lpstr>
      <vt:lpstr>АР25796981</vt:lpstr>
      <vt:lpstr>АР25794283</vt:lpstr>
      <vt:lpstr>ПЦФ21025-27 BR28712545</vt:lpstr>
      <vt:lpstr>АР26101263</vt:lpstr>
      <vt:lpstr>АР26198215</vt:lpstr>
      <vt:lpstr>АР26198945</vt:lpstr>
      <vt:lpstr>АР26198903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2025-12-05T07:34:35Z</dcterms:modified>
</cp:coreProperties>
</file>