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13_ncr:1_{7B4B1E3A-4677-4AB6-89B1-A87EED1F7829}" xr6:coauthVersionLast="45" xr6:coauthVersionMax="45" xr10:uidLastSave="{00000000-0000-0000-0000-000000000000}"/>
  <bookViews>
    <workbookView xWindow="-120" yWindow="-120" windowWidth="29040" windowHeight="15840" firstSheet="26" activeTab="32" xr2:uid="{00000000-000D-0000-FFFF-FFFF00000000}"/>
  </bookViews>
  <sheets>
    <sheet name="АР23487758 (2)" sheetId="31" r:id="rId1"/>
    <sheet name="АР23486643" sheetId="27" r:id="rId2"/>
    <sheet name="АР23488151" sheetId="25" r:id="rId3"/>
    <sheet name="ПЦФ455-23-25(Насиев) (2)" sheetId="24" r:id="rId4"/>
    <sheet name="ПЦФ455-23-25(Онаев)" sheetId="23" state="hidden" r:id="rId5"/>
    <sheet name="АР19679451" sheetId="22" r:id="rId6"/>
    <sheet name="АР23489274" sheetId="21" r:id="rId7"/>
    <sheet name="ПЦФ-392 Монтаев" sheetId="20" r:id="rId8"/>
    <sheet name="АР23489173" sheetId="19" r:id="rId9"/>
    <sheet name="АР23487950" sheetId="18" r:id="rId10"/>
    <sheet name="АР19577569" sheetId="17" r:id="rId11"/>
    <sheet name="АР19579335" sheetId="16" r:id="rId12"/>
    <sheet name="Лист1" sheetId="30" state="hidden" r:id="rId13"/>
    <sheet name="АР23486846" sheetId="14" r:id="rId14"/>
    <sheet name="АР19175509" sheetId="13" r:id="rId15"/>
    <sheet name="АР19680057" sheetId="12" r:id="rId16"/>
    <sheet name="АР23490202" sheetId="2" r:id="rId17"/>
    <sheet name="АР19577616" sheetId="3" r:id="rId18"/>
    <sheet name="АР19679003" sheetId="4" r:id="rId19"/>
    <sheet name="АР23489500" sheetId="5" r:id="rId20"/>
    <sheet name="АР23488282" sheetId="6" r:id="rId21"/>
    <sheet name="АР23487588" sheetId="7" r:id="rId22"/>
    <sheet name="AP23490604" sheetId="8" r:id="rId23"/>
    <sheet name="АР23487474" sheetId="9" r:id="rId24"/>
    <sheet name="АР22782840" sheetId="10" r:id="rId25"/>
    <sheet name="Лист21" sheetId="28" state="hidden" r:id="rId26"/>
    <sheet name="АР2579123" sheetId="32" r:id="rId27"/>
    <sheet name="АР25796981" sheetId="33" r:id="rId28"/>
    <sheet name="АР25794283" sheetId="34" r:id="rId29"/>
    <sheet name="ПЦФ21025-27 BR28712545" sheetId="35" r:id="rId30"/>
    <sheet name="АР26101263" sheetId="36" r:id="rId31"/>
    <sheet name="АР26198215" sheetId="37" r:id="rId32"/>
    <sheet name="АР26198945" sheetId="38" r:id="rId33"/>
    <sheet name="АР26198903" sheetId="39" r:id="rId34"/>
    <sheet name="Лист2" sheetId="40" r:id="rId35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32" l="1"/>
  <c r="G16" i="10"/>
  <c r="F14" i="10"/>
  <c r="G11" i="9" l="1"/>
  <c r="G20" i="8"/>
  <c r="G22" i="7"/>
  <c r="G15" i="6"/>
  <c r="G29" i="2" l="1"/>
  <c r="G15" i="14" l="1"/>
  <c r="G15" i="16"/>
  <c r="G11" i="18" l="1"/>
  <c r="G54" i="19"/>
  <c r="G15" i="19"/>
  <c r="G13" i="20"/>
  <c r="G11" i="21"/>
  <c r="G17" i="21"/>
  <c r="F11" i="22"/>
  <c r="G11" i="22"/>
  <c r="G14" i="22" s="1"/>
  <c r="G25" i="22"/>
  <c r="G10" i="24"/>
  <c r="G25" i="24"/>
  <c r="G10" i="25"/>
  <c r="G26" i="36" l="1"/>
  <c r="G19" i="9"/>
  <c r="G10" i="12"/>
  <c r="G13" i="13"/>
  <c r="G10" i="23"/>
  <c r="G37" i="35" l="1"/>
  <c r="G11" i="33" l="1"/>
  <c r="G24" i="37" l="1"/>
  <c r="G11" i="5" l="1"/>
  <c r="G14" i="39" l="1"/>
  <c r="G15" i="31" l="1"/>
  <c r="G12" i="8" l="1"/>
  <c r="D6" i="31" l="1"/>
  <c r="F13" i="38" l="1"/>
  <c r="G17" i="39" l="1"/>
  <c r="G17" i="38" l="1"/>
  <c r="G9" i="38"/>
  <c r="G14" i="38" s="1"/>
  <c r="G9" i="36" l="1"/>
  <c r="G12" i="36" s="1"/>
  <c r="G9" i="37"/>
  <c r="G14" i="37" s="1"/>
  <c r="G20" i="3" l="1"/>
  <c r="G15" i="18" l="1"/>
  <c r="G14" i="4" l="1"/>
  <c r="G15" i="4" s="1"/>
  <c r="G11" i="7" l="1"/>
  <c r="G10" i="17"/>
  <c r="F17" i="35" l="1"/>
  <c r="G10" i="35"/>
  <c r="G16" i="35" s="1"/>
  <c r="F22" i="31" l="1"/>
  <c r="G10" i="3" l="1"/>
  <c r="G12" i="6" l="1"/>
  <c r="G13" i="6" s="1"/>
  <c r="G9" i="18"/>
  <c r="G12" i="12"/>
  <c r="G11" i="12"/>
  <c r="G11" i="25" l="1"/>
  <c r="G12" i="32" l="1"/>
  <c r="G23" i="2" l="1"/>
  <c r="F16" i="9" l="1"/>
  <c r="G7" i="34" l="1"/>
  <c r="G11" i="34" s="1"/>
  <c r="G13" i="34"/>
  <c r="G17" i="2" l="1"/>
  <c r="G18" i="2" s="1"/>
  <c r="F21" i="2"/>
  <c r="G15" i="9" l="1"/>
  <c r="F7" i="33" l="1"/>
  <c r="G14" i="33"/>
  <c r="F20" i="2"/>
  <c r="G20" i="31"/>
  <c r="G19" i="31"/>
  <c r="G24" i="31" l="1"/>
  <c r="W4" i="27"/>
  <c r="W10" i="27" s="1"/>
  <c r="W12" i="27"/>
  <c r="G8" i="32" l="1"/>
  <c r="G11" i="32" s="1"/>
  <c r="F12" i="23" l="1"/>
  <c r="G13" i="17" l="1"/>
  <c r="F11" i="23" l="1"/>
  <c r="G16" i="14" l="1"/>
  <c r="G18" i="14" s="1"/>
  <c r="G14" i="18" l="1"/>
  <c r="G16" i="18" s="1"/>
  <c r="F14" i="8" l="1"/>
  <c r="F25" i="16" l="1"/>
  <c r="G24" i="16"/>
  <c r="G23" i="16"/>
  <c r="F13" i="8" l="1"/>
  <c r="F17" i="31" l="1"/>
  <c r="F16" i="31"/>
  <c r="F12" i="9"/>
  <c r="F47" i="19" l="1"/>
  <c r="F12" i="21" l="1"/>
  <c r="F17" i="4"/>
  <c r="G18" i="16" l="1"/>
  <c r="G19" i="16"/>
  <c r="G20" i="16"/>
  <c r="G21" i="16"/>
  <c r="G22" i="16"/>
  <c r="G17" i="16"/>
  <c r="G15" i="22" l="1"/>
  <c r="G17" i="25" l="1"/>
  <c r="G15" i="25"/>
  <c r="G20" i="25" l="1"/>
  <c r="G18" i="10"/>
  <c r="G16" i="16" l="1"/>
  <c r="G28" i="16" s="1"/>
  <c r="G16" i="4" l="1"/>
  <c r="G20" i="4" s="1"/>
  <c r="G17" i="20" l="1"/>
  <c r="G11" i="10" l="1"/>
  <c r="G11" i="3" l="1"/>
  <c r="G13" i="3" l="1"/>
  <c r="G21" i="3" s="1"/>
  <c r="F10" i="6"/>
  <c r="F9" i="6"/>
  <c r="F8" i="6"/>
  <c r="F7" i="6"/>
  <c r="F6" i="6" l="1"/>
  <c r="F6" i="23" l="1"/>
</calcChain>
</file>

<file path=xl/sharedStrings.xml><?xml version="1.0" encoding="utf-8"?>
<sst xmlns="http://schemas.openxmlformats.org/spreadsheetml/2006/main" count="2372" uniqueCount="705">
  <si>
    <t>кол-во</t>
  </si>
  <si>
    <t>Итого:</t>
  </si>
  <si>
    <t xml:space="preserve">Проведение транскриптмного анализа на платформе </t>
  </si>
  <si>
    <t xml:space="preserve">Публикация статьи </t>
  </si>
  <si>
    <t>Получение патента</t>
  </si>
  <si>
    <t>упак</t>
  </si>
  <si>
    <t>шт</t>
  </si>
  <si>
    <t>ед.из</t>
  </si>
  <si>
    <t>РГП на ПХВ"НИИС"</t>
  </si>
  <si>
    <t>Проведение анализа требований и целей к цифровой модели агропромышленного предприятия</t>
  </si>
  <si>
    <t>Рестриктаза B GII</t>
  </si>
  <si>
    <t>Рестриктаза Tag1</t>
  </si>
  <si>
    <t>Рекомбинантная форма,выделенная из E,coli</t>
  </si>
  <si>
    <t xml:space="preserve">Смесь растворная амонийных солей </t>
  </si>
  <si>
    <t>Публикация статьи</t>
  </si>
  <si>
    <t xml:space="preserve"> </t>
  </si>
  <si>
    <t>Протокола не будет договор 2024 г.</t>
  </si>
  <si>
    <t>Олигонуклеотиды,синтезированные по технологгии 100имоль</t>
  </si>
  <si>
    <t>Проведения консультации,исследования и изучения клещей динамика иксодовых</t>
  </si>
  <si>
    <t>Научно-исследовательский произ. центр "MVA Group"</t>
  </si>
  <si>
    <t>Проведение комплексного анализа биоматериала от КРС и иксодовых клещей</t>
  </si>
  <si>
    <t>Проведение комплексного анализа биоматериала от собак</t>
  </si>
  <si>
    <t>цена</t>
  </si>
  <si>
    <t>Kazakhstan Buildings ТОО</t>
  </si>
  <si>
    <t>Услуги по плазменной резки металла по изготовлению деталей</t>
  </si>
  <si>
    <t>Подача заявки на не менее 1 (один) патент на изобретение (включая положительное решение по нему)</t>
  </si>
  <si>
    <t>усл</t>
  </si>
  <si>
    <t>РИЦ</t>
  </si>
  <si>
    <t>Проведение транскриптомного анализа на платформе Affymetrix (GeneTitan, Thermo Fisher Scientific) с использованием чипов GeneChip™ Bovine Gene 1.0 ST Array</t>
  </si>
  <si>
    <t>Создание системы управления для шестирядной сеялки</t>
  </si>
  <si>
    <t>Создание автоматизированной системы управления дозирующими устройствами минеральных удобрений и семян для шестирядной сеялки</t>
  </si>
  <si>
    <t>Внедрение сенсорного дисплея Nextion в систему управления с целью настройки объемов минеральных удобрений и семян</t>
  </si>
  <si>
    <t>Тестирование функциональности автоматизированной сеялки</t>
  </si>
  <si>
    <t xml:space="preserve">услуги плазменной резки металла </t>
  </si>
  <si>
    <t>Публикация статей в международном рецензируемом издании</t>
  </si>
  <si>
    <t>Проведение SNP - генотипирования с широким покрытием генома и обработка результатов</t>
  </si>
  <si>
    <t>Печь муфельная</t>
  </si>
  <si>
    <t>Подача заявки на полезную модель</t>
  </si>
  <si>
    <t>РГП на ПХВ НИИС</t>
  </si>
  <si>
    <t>Институт биологии и биотехнологии растении</t>
  </si>
  <si>
    <t xml:space="preserve">НИИС  КИС МЮ РК РГП </t>
  </si>
  <si>
    <t>усл.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</si>
  <si>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</si>
  <si>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</si>
  <si>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</si>
  <si>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</si>
  <si>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</si>
  <si>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Университет имени Шакарима города Семей  договор  №1 от 11.03.2025 г.</t>
  </si>
  <si>
    <t>Kazakhstan Buildings ТОО договор №3 от 28.03.2025 г.</t>
  </si>
  <si>
    <t>сумма  в тенге</t>
  </si>
  <si>
    <t>КАЗНАУ исУниверситет НАО  №1/1 от 26.03.2025 г.</t>
  </si>
  <si>
    <t>ASPIRANS (АСПИРАНС) ТОО                  №569393 от 14.02.2025</t>
  </si>
  <si>
    <t>Поставка оборудования</t>
  </si>
  <si>
    <t>Elementum ТОО №032/25 от 13.03.2025 г.</t>
  </si>
  <si>
    <t>2025 г.</t>
  </si>
  <si>
    <t>ASPIRANS (АСПИРАНС) ТОО №1-564961 от 14.02.2025</t>
  </si>
  <si>
    <t>Прием заявок и проведение формальной экспертизы</t>
  </si>
  <si>
    <t>НаноТех ТОО  №2024/04 от 09.04.2025 г.</t>
  </si>
  <si>
    <t xml:space="preserve">Поставка оборудования </t>
  </si>
  <si>
    <t>01.10.2025 г.</t>
  </si>
  <si>
    <t>ASPIRANS (АСПИРАНС) ТОО №749831 от 16.04.2025 г.</t>
  </si>
  <si>
    <t>до 01.10.2025 г.</t>
  </si>
  <si>
    <t>16.04.2025 г.</t>
  </si>
  <si>
    <t>Estonian University of Life Sciences</t>
  </si>
  <si>
    <t>Участие и выступление с докладом на международной конференции</t>
  </si>
  <si>
    <t xml:space="preserve">Институт биологии и биотехнологии растении №4 от 09.04.2025 г.  </t>
  </si>
  <si>
    <t>17.03.2025 г.</t>
  </si>
  <si>
    <t>ТОО Адвена                              дог.№46-2025 от 20.02.25 г.</t>
  </si>
  <si>
    <t>Институт биологии и биотехнологии растении        №6 от 09.04.2025 г.</t>
  </si>
  <si>
    <t>Aspirans ТОО                                                      дог.№246765 от14.02.2024 г.</t>
  </si>
  <si>
    <t>GAB-group of outsourcing companies ТОО       №241213-1    от 13.12.2024 г.</t>
  </si>
  <si>
    <t>апрель-май</t>
  </si>
  <si>
    <t>Поставка расходных материалов</t>
  </si>
  <si>
    <t>60 рабочих дней с даты заключения договора</t>
  </si>
  <si>
    <t>40 календарных дней с даты заключения договора</t>
  </si>
  <si>
    <t>Институт зоологии КН МОН РК                        №23/4 от 26.03.2025 г.</t>
  </si>
  <si>
    <t>Научно-исследовательский произ. центр "MVA Group"                                                      №23/5 от 26.03.2025 г.</t>
  </si>
  <si>
    <t>Электронный склерометр ОНИКС-2,5</t>
  </si>
  <si>
    <t xml:space="preserve">    11.04.2025 г по 10.06.2025 г.</t>
  </si>
  <si>
    <t xml:space="preserve">        2025 г.</t>
  </si>
  <si>
    <t>Публдикация статьи в журнале КОКСНОВО</t>
  </si>
  <si>
    <t>Набор для очистки продуктов секвенирующей реакций 5 мл</t>
  </si>
  <si>
    <t>Dneasy ультрачистый микробный</t>
  </si>
  <si>
    <t>Буфер для использования на ABI 3500 с полимерами</t>
  </si>
  <si>
    <t>Набор лабораторных  реагентов для постановки полимеразно-цепной реакции</t>
  </si>
  <si>
    <t>Набор AntiClean для очистки продуктов при создании NGS библиотек 50 мл</t>
  </si>
  <si>
    <t>Набор BrilliantDye  100 реакций</t>
  </si>
  <si>
    <t>Полимер РОР-7 для генетических анализаторов на 384 реак.</t>
  </si>
  <si>
    <t>NimaPrime 3500/SegStudio</t>
  </si>
  <si>
    <t>Magnum EX Universal Magnet Plate (Универсальная магнитная пластина Magnum EX)</t>
  </si>
  <si>
    <t>NimaPOP 3500 series</t>
  </si>
  <si>
    <t>набор</t>
  </si>
  <si>
    <t>Адвена ТОО                                                         №48 от 07.03.25 г</t>
  </si>
  <si>
    <t>DeltaLab ТОО                                                       №002-2025 от 06.03.2025 г.</t>
  </si>
  <si>
    <t xml:space="preserve">УСХОС ТОО                                   №130/1 от 15.11.2023 г                                     </t>
  </si>
  <si>
    <t xml:space="preserve">Казахский агротехнический университет Сейфуллина   №130/9 от 15.11.2023 г.                 </t>
  </si>
  <si>
    <t xml:space="preserve">НАО "Атырауский университет им. Х. Досмухамедова"                       №130/8 от 15.11.2023г                       </t>
  </si>
  <si>
    <t xml:space="preserve">Учреждение "Международный Таразский Инновационный институт им.Ш.Муртаза"                         №130/2 от 15.11.2023 г.                                                                                     </t>
  </si>
  <si>
    <t xml:space="preserve">НАО " Торайгыров Университет"                                №130/5 от 15.11.2023 г.                                     </t>
  </si>
  <si>
    <t xml:space="preserve">НАО "Кокшетауский университет им. Ш. Уалиханова"                              №130/7 от 15.11.2023 г.                                                              </t>
  </si>
  <si>
    <t xml:space="preserve">НАО " Северо- Казахстанский университет им. М. Козыбаева"                                         №130/4 от 15.11.2023 г.   </t>
  </si>
  <si>
    <t xml:space="preserve">ТОО"Казахский НИИ земледелия и растениеводства"                  №130/6 от 15.11.202  г.                             </t>
  </si>
  <si>
    <t xml:space="preserve">Северо-Казахстанский НИИ сельского хозяйства  ТОО               №130/3 от  15.11.2023 г.                     </t>
  </si>
  <si>
    <t>Выполнение НИР по соисполнительству</t>
  </si>
  <si>
    <t>31.12.2025 г.</t>
  </si>
  <si>
    <t xml:space="preserve"> 31.12.2025 г.</t>
  </si>
  <si>
    <t>30.11.2025 г.</t>
  </si>
  <si>
    <t xml:space="preserve"> 01.10.2025 г.</t>
  </si>
  <si>
    <t>IntroGen ТОО                                    №21-2025 от 21.04.2025 г.</t>
  </si>
  <si>
    <t>Емкость для раствора 25 мл.100 шт/упак</t>
  </si>
  <si>
    <t>упак.</t>
  </si>
  <si>
    <t>21.07.2025 г.</t>
  </si>
  <si>
    <t>Планшет 96-луночный полипропиленовый</t>
  </si>
  <si>
    <t xml:space="preserve">Перчатки нитриловые </t>
  </si>
  <si>
    <t>15.09.2025 г.</t>
  </si>
  <si>
    <t xml:space="preserve">      15.10.2025 г.</t>
  </si>
  <si>
    <t>31.05.2025 г.</t>
  </si>
  <si>
    <t>IntroGen ТОО                                          дог.№23-2025 от 21.04.2025 г.</t>
  </si>
  <si>
    <t>96-луночные уплотнительные маты для обработки и хранения проб</t>
  </si>
  <si>
    <t xml:space="preserve"> ZALMA Ltd  ТОО                    дог.№58-101 от 23.04.2025 г</t>
  </si>
  <si>
    <t>Реагент EDTA (0,5 м),500 мл</t>
  </si>
  <si>
    <t>07.07.2025 г.</t>
  </si>
  <si>
    <t>Vilnius Gediminas Technical University</t>
  </si>
  <si>
    <t>Публикация статьи в журнале Скопус</t>
  </si>
  <si>
    <t>Олигонуклеотиды,синтезированные по технологии LNA,100 нмоль</t>
  </si>
  <si>
    <t xml:space="preserve"> ZALMA Ltd  ТОО                        №55-101 от 22.04.2025г</t>
  </si>
  <si>
    <t>20.06.2025 г.</t>
  </si>
  <si>
    <t xml:space="preserve">Набор для анализа </t>
  </si>
  <si>
    <t>Tanir Research Laboratory ТОО                                               №002 от 23.04.2025 г.</t>
  </si>
  <si>
    <t>Проведение биинформатического анализа и поиск геномных маркеров</t>
  </si>
  <si>
    <t>15.10.2025 г.</t>
  </si>
  <si>
    <t>ASPIRANS (АСПИРАНС) ТОО          №544774  от 25.04.2025 г</t>
  </si>
  <si>
    <t>Научные публикации</t>
  </si>
  <si>
    <t>31.10.2025 г.</t>
  </si>
  <si>
    <t>OPTONIC ТОО                                          дог.№KN-03/25 от 23.04.2025 г.</t>
  </si>
  <si>
    <t>01.07.2025 г.</t>
  </si>
  <si>
    <t>Биочип для генотипирования</t>
  </si>
  <si>
    <t xml:space="preserve">   Реестр приобретенных товаров, работ и услуг в рамках выполнения  AP22782840 за 2025 год</t>
  </si>
  <si>
    <t>№ 6 от 18.04.2025 г.</t>
  </si>
  <si>
    <t xml:space="preserve">                                            Реестр приобретенных товаров, работ и услуг в рамках выполнения  AP2347758 за 2025 год</t>
  </si>
  <si>
    <t xml:space="preserve"> № 2 от 05.03.2025 г.</t>
  </si>
  <si>
    <t>№ 3 от 20.03.2025 г.</t>
  </si>
  <si>
    <t xml:space="preserve">                  Реестр приобретенных товаров, работ и услуг в рамках выполнения  AP23488151 за 2025 год</t>
  </si>
  <si>
    <t xml:space="preserve">                              Реестр приобретенных товаров, работ и услуг в рамках выполнения  ГФ-ПЦФ -455-23-25 от 15.11.2023 г за 2025 год</t>
  </si>
  <si>
    <t>№ 2 от 05.03.2025 г.</t>
  </si>
  <si>
    <t>№ 1 от 13.02.2025 г.</t>
  </si>
  <si>
    <t xml:space="preserve">                              Реестр приобретенных товаров, работ и услуг в рамках выполнения  ГФ-ПЦФ -455-23-25 от 15.11.2023 г.  за 2025 год</t>
  </si>
  <si>
    <t xml:space="preserve">                  Реестр приобретенных товаров, работ и услуг в рамках выполнения  АР19679451 за 2025 год</t>
  </si>
  <si>
    <t>№ 4 от 08.04.2025 г.</t>
  </si>
  <si>
    <t>Реестр приобретенных товаров, работ и услуг в рамках выполнения  АР23489274 за 2025 год</t>
  </si>
  <si>
    <t>№ 7 от 24.04.2025 г.</t>
  </si>
  <si>
    <t>Реестр приобретенных товаров, работ и услуг в рамках выполнения  AP23489173 за 2025 год</t>
  </si>
  <si>
    <t xml:space="preserve">                    Реестр приобретенных товаров, работ и услуг в рамках выполнения  AP23487950 за 2025 год</t>
  </si>
  <si>
    <t xml:space="preserve">                    Реестр приобретенных товаров, работ и услуг в рамках выполнения  AP19577569 за 2025 год</t>
  </si>
  <si>
    <t xml:space="preserve">                                     Реестр приобретенных товаров, работ и услуг в рамках выполнения  AP19579335 за 2025 год</t>
  </si>
  <si>
    <t xml:space="preserve">                                  Реестр приобретенных товаров, работ и услуг в рамках выполнения  AP23486846 за 2025 год</t>
  </si>
  <si>
    <t>Реестр приобретенных товаров, работ и услуг в рамках выполнения  AP19175509 за 2025</t>
  </si>
  <si>
    <t>Реестр приобретенных товаров, работ и услуг в рамках выполнения  AP19680057 за 2025 год</t>
  </si>
  <si>
    <t>Реестр приобретенных товаров, работ и услуг в рамках выполнения  АР23490202 за 2025 год</t>
  </si>
  <si>
    <t>№ 1 от  13.02.2025 г.</t>
  </si>
  <si>
    <t>Реестр приобретенных товаров, работ и услуг в рамках выполнения  АР19577616 за 2025 год</t>
  </si>
  <si>
    <t>№ 4 от 08.04.2025г</t>
  </si>
  <si>
    <t xml:space="preserve">                          Реестр приобретенных товаров, работ и услуг в рамках выполнения  АР19679003 за 2025 год</t>
  </si>
  <si>
    <t>№ 2 от  05.03.2025 г.</t>
  </si>
  <si>
    <t xml:space="preserve">            № 1 от  13.02.2025 г.</t>
  </si>
  <si>
    <t>Реестр приобретенных товаров, работ и услуг в рамках выполнения  АР23489500 за 2025 год</t>
  </si>
  <si>
    <t>Реестр приобретенных товаров, работ и услуг в рамках выполнения  AP23488282  за 2025 год</t>
  </si>
  <si>
    <t>Реестр приобретенных товаров, работ и услуг в рамках выполнения  AP23487588 за 2025 год</t>
  </si>
  <si>
    <t xml:space="preserve">                                    Реестр приобретенных товаров, работ и услуг в рамках выполнения  AP23490604 за 2025 год</t>
  </si>
  <si>
    <t xml:space="preserve">                                    Реестр приобретенных товаров, работ и услуг в рамках выполнения  AP23487474 за 2025 год</t>
  </si>
  <si>
    <t>Статус выполнения</t>
  </si>
  <si>
    <t>ACADEMIC CONSULTANCY FZE LLC</t>
  </si>
  <si>
    <t>663 612,00</t>
  </si>
  <si>
    <t>MDPI AG</t>
  </si>
  <si>
    <t>20.03.2025 г.</t>
  </si>
  <si>
    <t>2025 г</t>
  </si>
  <si>
    <t>№5 от 14.04.2025 г.</t>
  </si>
  <si>
    <t xml:space="preserve">   </t>
  </si>
  <si>
    <t>Патент на изобретение</t>
  </si>
  <si>
    <t>Tanir Research Laboratory ТОО                                               №003 от 23.04.2025 г.</t>
  </si>
  <si>
    <t>OPTONIC ТОО                                          дог.№KN-04/25 от 23.04.2025 г.</t>
  </si>
  <si>
    <t>Статус  выполнения</t>
  </si>
  <si>
    <t>Noventiq Services ТОО                            №NQASO-403 от 15.05.2025 г.</t>
  </si>
  <si>
    <t>№8 от 12.05.2025 г.</t>
  </si>
  <si>
    <t>Услуги сторонних организаций</t>
  </si>
  <si>
    <t>20.08.2025 г.</t>
  </si>
  <si>
    <t>Оказание услуг по сопровождению научной группы: обучение работе с IBM SPS</t>
  </si>
  <si>
    <t>SAT engineering solutions ТОО        №8 от 23.05.2025 г.</t>
  </si>
  <si>
    <t>№9 от 22.05.2025 г.</t>
  </si>
  <si>
    <t>Магистральные фильтры</t>
  </si>
  <si>
    <t>25.07.2025 г.</t>
  </si>
  <si>
    <t>№2 от 05.03.2025 г.</t>
  </si>
  <si>
    <t>Выдача охранного документа на полезную модель</t>
  </si>
  <si>
    <t>Sanzhar expert trade/ Санжар экспорт трейд ТОО №Д-200525/1 от 23.05.2025 г.</t>
  </si>
  <si>
    <t>Брудер для цыплят</t>
  </si>
  <si>
    <t>09.06.2025 г.</t>
  </si>
  <si>
    <t>ProMarket GroupТОО №01/26/05/25 от 26.05.2025 г.</t>
  </si>
  <si>
    <t>Холодильник лабораторный</t>
  </si>
  <si>
    <t>25.06.2025 г.</t>
  </si>
  <si>
    <t>PLEM PLUS ТОО                  №61 от 23.05.2025 г.</t>
  </si>
  <si>
    <t>Сканер для животных и птиц</t>
  </si>
  <si>
    <t>Микрочип</t>
  </si>
  <si>
    <t>10.06.2025 г.</t>
  </si>
  <si>
    <t>ENAMAX ИП                                                      №16 от 26.05.2025 г.</t>
  </si>
  <si>
    <t>Бокс биологической безопасности класс А2</t>
  </si>
  <si>
    <t>Бокс PCR1000</t>
  </si>
  <si>
    <t>Страмоусов М.А.ИП №23 от 23.05.2025 г.</t>
  </si>
  <si>
    <t>12.06.2025 г.</t>
  </si>
  <si>
    <t>Универсальный препарат</t>
  </si>
  <si>
    <t>Финиш Чик</t>
  </si>
  <si>
    <t>Кладка Лаер</t>
  </si>
  <si>
    <t>Ракушка морская</t>
  </si>
  <si>
    <t>Рыбий жир</t>
  </si>
  <si>
    <t>Премикс Дар Велеса 1 кг</t>
  </si>
  <si>
    <t>кг</t>
  </si>
  <si>
    <t>UNIQUE SCIENTIFIC PUBLISHERS</t>
  </si>
  <si>
    <t>ТОО Научно-производственный центр микробиологи и вирусологии                       дог.№250408-14 от 05.06.2025 г.</t>
  </si>
  <si>
    <t>№10 от 04.06.2025 г.</t>
  </si>
  <si>
    <t>Услуги по дифференциальной диагностике возбудителей нозематоза,варроатоза</t>
  </si>
  <si>
    <t>За поддержание в силе охранного документа,за удост.авторов</t>
  </si>
  <si>
    <t xml:space="preserve">MDPI AG </t>
  </si>
  <si>
    <t>№11 от 09.06.2025 г.</t>
  </si>
  <si>
    <t>НаноТех ТОО  №2025/06 от 05.06.2025 г.</t>
  </si>
  <si>
    <t>21.06.2025 г</t>
  </si>
  <si>
    <t>Прибор ПСХ-17</t>
  </si>
  <si>
    <t>ГСИ Компани ТОО              №ГСИ/194-2025 от 09.06.2025 г.</t>
  </si>
  <si>
    <t>ITP-MGP-300</t>
  </si>
  <si>
    <t>Реестр приобретенных товаров, работ и услуг в рамках выполнения ПЦФ-392 за 2025 год</t>
  </si>
  <si>
    <t>исполнен</t>
  </si>
  <si>
    <t>Уральский литейно-механический завод ПК</t>
  </si>
  <si>
    <t>Услуги по ппо изготовлению механико-сборочных работ</t>
  </si>
  <si>
    <t>PetroRetail ТОО                                  дог.№08/02-600-2025 от 20.06.2025 г.</t>
  </si>
  <si>
    <t>Поставка ГСМ</t>
  </si>
  <si>
    <t>л</t>
  </si>
  <si>
    <t>Бензин АИ -92</t>
  </si>
  <si>
    <t>PetroRetail ТОО</t>
  </si>
  <si>
    <t>№10 от от 04.06.2025 г.</t>
  </si>
  <si>
    <t>Бензин АИ-92</t>
  </si>
  <si>
    <t>PetroRetail ТОО                             дог.№08/02-601-2025 от 20.06.2025 г.</t>
  </si>
  <si>
    <t>№12 от 09.06.2025 г.</t>
  </si>
  <si>
    <t>Повышение квалификации</t>
  </si>
  <si>
    <t>LABSOL ТОО                 дог.№13 от 20.06.2025 г.</t>
  </si>
  <si>
    <t>Приобретение ОС</t>
  </si>
  <si>
    <t>Роторный испаритель</t>
  </si>
  <si>
    <t>Аписфера ИП</t>
  </si>
  <si>
    <t>Приобретение ОС и расходных материалов</t>
  </si>
  <si>
    <t>Медогонка</t>
  </si>
  <si>
    <t>Стол для распечатки</t>
  </si>
  <si>
    <t>Экспресс-лаборатория</t>
  </si>
  <si>
    <t>Тележка-погрузчик</t>
  </si>
  <si>
    <t>Улья</t>
  </si>
  <si>
    <t>Костюм пчеловодства</t>
  </si>
  <si>
    <t>Сетка лицевая защитная</t>
  </si>
  <si>
    <t>Перчатки пчеловодства</t>
  </si>
  <si>
    <t>уп</t>
  </si>
  <si>
    <t>вощина</t>
  </si>
  <si>
    <t>Дымарь с ограждением</t>
  </si>
  <si>
    <t>Система разведения</t>
  </si>
  <si>
    <t>Стяжной ремень</t>
  </si>
  <si>
    <t>Пыльцесборник</t>
  </si>
  <si>
    <t>Сито фильтркомплект</t>
  </si>
  <si>
    <t>Щетка стамеска</t>
  </si>
  <si>
    <t>Рамканос</t>
  </si>
  <si>
    <t>Маркер</t>
  </si>
  <si>
    <t>Проволока</t>
  </si>
  <si>
    <t>кат</t>
  </si>
  <si>
    <t>Стамеска</t>
  </si>
  <si>
    <t>Стоп моль</t>
  </si>
  <si>
    <t>Флувалидез</t>
  </si>
  <si>
    <t>Алидез</t>
  </si>
  <si>
    <t>Захват рамок</t>
  </si>
  <si>
    <t>Вилка для распечатки</t>
  </si>
  <si>
    <t>Рамдетали</t>
  </si>
  <si>
    <t>ПЭТ банка 400 мл</t>
  </si>
  <si>
    <t>Упаковка меда 1000 мл</t>
  </si>
  <si>
    <t>Станок для натяжки проволоки</t>
  </si>
  <si>
    <t>Кастрюля эмалированная</t>
  </si>
  <si>
    <t>ПЛАСТ СЕРВИС ТОО дог.№1 от 20.06.2025 г.</t>
  </si>
  <si>
    <t>Легковой прицеп</t>
  </si>
  <si>
    <t xml:space="preserve"> ZALMA Ltd  ТОО                        №99-101 от 25.06.2025г</t>
  </si>
  <si>
    <t>№12 от 19.06.2025 г.</t>
  </si>
  <si>
    <t>Пробирка 500 шт</t>
  </si>
  <si>
    <t>08.09.2025 г.</t>
  </si>
  <si>
    <t>ТОО "Адвена"                           дог.№60-2025 от 25.06.2025 г.</t>
  </si>
  <si>
    <t>Набор лабораторных реагентов для выделения ДНК</t>
  </si>
  <si>
    <t>IntroGen ТОО                                    №36-2025 от 25.06.2025 г.</t>
  </si>
  <si>
    <t>16.09.2025 г.</t>
  </si>
  <si>
    <t xml:space="preserve">Наконечники 1-200 мкл, в штативе,прозрачные </t>
  </si>
  <si>
    <t>Наконечники 1-200 мкл,для пипеток</t>
  </si>
  <si>
    <t>Пробирка центрифужные пластиковые, 50 мл</t>
  </si>
  <si>
    <t>№4 от 08.04.2025 г.</t>
  </si>
  <si>
    <t>услуги сторонних организаций</t>
  </si>
  <si>
    <t>30.06.2025 г.</t>
  </si>
  <si>
    <t xml:space="preserve">УФК по Республике ТатарстанФГБОУ ВО КГАУ </t>
  </si>
  <si>
    <t>Научное сопровождение</t>
  </si>
  <si>
    <t>уц</t>
  </si>
  <si>
    <t>№6 от 18.04.2025 г.</t>
  </si>
  <si>
    <t>За проведение экспертизы</t>
  </si>
  <si>
    <t>публикация статьи</t>
  </si>
  <si>
    <t>PetroRetail ТОО                                         дог.№В08/02-622-2025 от 03.07.2025 г.</t>
  </si>
  <si>
    <t>ГСМ</t>
  </si>
  <si>
    <t>Лаборант ИП                                              дог.№41 от 20.06.2025 г.</t>
  </si>
  <si>
    <t>КТК сталь ТОО                               дог.№24 от 08.07.2025 г.</t>
  </si>
  <si>
    <t>№14 от 04.07.2025 г.</t>
  </si>
  <si>
    <t>Приобретение расходных материалов</t>
  </si>
  <si>
    <t>листы,швеллеры</t>
  </si>
  <si>
    <t>15.08.2025 г.</t>
  </si>
  <si>
    <t>Уральсктракторозапчасть ТОО дог.№25 от 08.07.2025 г.</t>
  </si>
  <si>
    <t>болты,шайбы,гайка и.т.д</t>
  </si>
  <si>
    <t xml:space="preserve"> ЭЙКОС ТОО дог.№28 от 08.07.2025 г.</t>
  </si>
  <si>
    <t>28.07.2025 г.</t>
  </si>
  <si>
    <t>Шины,автокамера,диски</t>
  </si>
  <si>
    <t>АвтоЛайн ИП дог.№27 от 08.07.2025 г.</t>
  </si>
  <si>
    <t xml:space="preserve">            запчасти</t>
  </si>
  <si>
    <t xml:space="preserve">      28.07.2025 г.</t>
  </si>
  <si>
    <t>Уральсктракторозапчасть ТОО №26 от 08.07.2025 г.</t>
  </si>
  <si>
    <t>болты,гайки,шайба,лапа,семяпровод</t>
  </si>
  <si>
    <t>Спецкомплект ТОО дог.№178 от 20.06.2025 г.</t>
  </si>
  <si>
    <t>Спецодежда</t>
  </si>
  <si>
    <t>НВ-Лаб ТОО</t>
  </si>
  <si>
    <t>Приобретение основных средств</t>
  </si>
  <si>
    <t>Столы</t>
  </si>
  <si>
    <t>датчик на растяжение</t>
  </si>
  <si>
    <t>микроскоп</t>
  </si>
  <si>
    <t>№12 от 19.06.2025 г</t>
  </si>
  <si>
    <t>03.07.2025 г.</t>
  </si>
  <si>
    <t>УФК по Рязанской области ФГБНУ (ФНЦ пчеловодства)</t>
  </si>
  <si>
    <t>АИ-92</t>
  </si>
  <si>
    <t>PLEM PLUS ТОО                дог.№71 от 14.07.2025 г.</t>
  </si>
  <si>
    <t>№15 от 11.07.2025 г.</t>
  </si>
  <si>
    <t>Хлорелла в порошке</t>
  </si>
  <si>
    <t>PLEM PLUS ТОО                дог.№72 от 14.07.2025 г.</t>
  </si>
  <si>
    <t>Моноспорин</t>
  </si>
  <si>
    <t>Страмоусов М.А.ИП                       дог.№14 от 14.07.2025 г.</t>
  </si>
  <si>
    <t>Нитамин, бутофан</t>
  </si>
  <si>
    <t>STOLAB.KZ               №32 от 14.07.2025 г.</t>
  </si>
  <si>
    <t>13.10.2025 г.</t>
  </si>
  <si>
    <t>дозатор,штатив и.т.д.</t>
  </si>
  <si>
    <t>дозатор,диспенсер</t>
  </si>
  <si>
    <t>ENAMAX ИП                                дог. №17 от 26.05.2025 г.</t>
  </si>
  <si>
    <t>STOLAB.KZ ТОО                          дог.№33 от 14.07.2025 г.</t>
  </si>
  <si>
    <t>Гидрокомплект ИП                             дог.№25 от 15.07.2025 г.</t>
  </si>
  <si>
    <t xml:space="preserve">изготовление и установка Модульной установки </t>
  </si>
  <si>
    <t>ТОО Ирбис Интеграция Договор №ИИ-23 от14.07.2025г</t>
  </si>
  <si>
    <t>№15 от 11.07.2025г</t>
  </si>
  <si>
    <t>Приобретение программного обеспечения</t>
  </si>
  <si>
    <t>15.08.2025г</t>
  </si>
  <si>
    <t>ТОО "IntroGen"  Договор №42-2025 от 04.08.2025 г.</t>
  </si>
  <si>
    <t>№16 от 01.08.2025г</t>
  </si>
  <si>
    <t>06.11.2025г</t>
  </si>
  <si>
    <t xml:space="preserve">наконечники </t>
  </si>
  <si>
    <t>Жекиев Т.А. ИП №1 от  04.08.2025г</t>
  </si>
  <si>
    <t>тонна</t>
  </si>
  <si>
    <t>17.08.2025г</t>
  </si>
  <si>
    <t>ячмень пшеница</t>
  </si>
  <si>
    <t>Страмоусов М.А.ИП  №4 от 04.08.2025 г.</t>
  </si>
  <si>
    <t>12.08.2025г</t>
  </si>
  <si>
    <t>кормушка, поилка</t>
  </si>
  <si>
    <t>Elementum ТОО дог.№31 от 14.07.2025 г.</t>
  </si>
  <si>
    <t>Диспергатор</t>
  </si>
  <si>
    <t>Адвена ТОО                        дог.№64/2 от 09.12.2024 г.</t>
  </si>
  <si>
    <t>№16 от 01.08.2025 г.</t>
  </si>
  <si>
    <t>Набор лабораторных реагентов</t>
  </si>
  <si>
    <t>10.09.2025 г.</t>
  </si>
  <si>
    <t>НДС</t>
  </si>
  <si>
    <t>25.08.2025 г.</t>
  </si>
  <si>
    <t xml:space="preserve">Проведение анализа хим.состава кормов </t>
  </si>
  <si>
    <t>НВ-Лаб Казахстан ТОО                     дог.№2127 от 20.08.2025 г.</t>
  </si>
  <si>
    <t>№17 от 19.08.2025 г.</t>
  </si>
  <si>
    <t>Поставка оборудования.Поставка расходных материалов</t>
  </si>
  <si>
    <t>24.09.2025 г.</t>
  </si>
  <si>
    <t>DeltaLab ТОО                                              №018-2025 от 21.08.2025 г.</t>
  </si>
  <si>
    <t>набор реагенто и.т.д.</t>
  </si>
  <si>
    <t>Назарбаев университет АОО</t>
  </si>
  <si>
    <t xml:space="preserve">Проведение образцов </t>
  </si>
  <si>
    <t xml:space="preserve">исполнен </t>
  </si>
  <si>
    <t>ТОО Научно-производственный центр микробиологи и вирусологии</t>
  </si>
  <si>
    <t>метогееномный анализ</t>
  </si>
  <si>
    <t>30.10.2025 г.</t>
  </si>
  <si>
    <t>Аквадистиллятор,кронштейн</t>
  </si>
  <si>
    <t>расходные материалы</t>
  </si>
  <si>
    <t>Уральсктракторозапчасть ТОО дог.№43 от 22.09.2025 г.</t>
  </si>
  <si>
    <t>№19 от 19.09.2025 г.</t>
  </si>
  <si>
    <t>зап.части</t>
  </si>
  <si>
    <t>01.11.2025 г.</t>
  </si>
  <si>
    <t>03.09.2025 г</t>
  </si>
  <si>
    <t>ИП Белая Е.В.        Дог.№39 от 22.09.2025 г.</t>
  </si>
  <si>
    <t>научно-исследовательские работы</t>
  </si>
  <si>
    <t>DELTA-INGINEERING.KZТОО           дог.№23 от 24.06.2025 г.</t>
  </si>
  <si>
    <t xml:space="preserve">PUBETA SINGLE MEMBER P.C. GR PATRAS, </t>
  </si>
  <si>
    <t>аренда спецтехники</t>
  </si>
  <si>
    <t>Уральская сельскохозяйственная опытная станция ТОО                                               дог.№21 от 23.06.2025 г.</t>
  </si>
  <si>
    <t>от 20.03.2025  г.</t>
  </si>
  <si>
    <t>25.04.2025 г.</t>
  </si>
  <si>
    <t>№18 от 11.09.2025 г.</t>
  </si>
  <si>
    <t>оплата за получение патента</t>
  </si>
  <si>
    <t>Anirise ТОО                                     дог. №38 от 15.09.2025 г.</t>
  </si>
  <si>
    <t>22.12.2025 г.</t>
  </si>
  <si>
    <t>RadioMart.kz ИП дог.№40 от 22.09.2025 г.</t>
  </si>
  <si>
    <t>22.10.2025 г.</t>
  </si>
  <si>
    <t>шаговый двигатель</t>
  </si>
  <si>
    <t>RadioMart.kz ИП           дог.№29 от 08.07.2025 г.</t>
  </si>
  <si>
    <t xml:space="preserve">НВ-Лаб Казахстан ТОО  дог.№2442 от 22.09.2025 г.                </t>
  </si>
  <si>
    <t>Поставка основных средств</t>
  </si>
  <si>
    <t>шкаф,облучатель, стерилизатор</t>
  </si>
  <si>
    <t>27.10.2025 г.</t>
  </si>
  <si>
    <t>НВ-Лаб Казахстан ТОО                 дог.№44 от 22.09.2025 г.</t>
  </si>
  <si>
    <t>Визкозиметр,  Спектрофотометр</t>
  </si>
  <si>
    <t>ТОО Республиканская коллекция микроорганизмов дог.№16 от 23.09.2025 г.</t>
  </si>
  <si>
    <t>Услуги сторонних организация</t>
  </si>
  <si>
    <t>предоставлление услуг по депонированию штаммов</t>
  </si>
  <si>
    <t>29.10.2025 г.</t>
  </si>
  <si>
    <t xml:space="preserve">                                    Реестр приобретенных товаров, работ и услуг в рамках выполнения  AP25796981за 2025 год</t>
  </si>
  <si>
    <t>RadioMart.kz ИП                             дог.№41 от 22.09.2025 г.</t>
  </si>
  <si>
    <t>11.10.2025 г.</t>
  </si>
  <si>
    <t>микроконтроллер,дисплей,шаговый драйвер</t>
  </si>
  <si>
    <t>КазЛабПрибор ТОО дог.№45 от 23.09.2025 г.</t>
  </si>
  <si>
    <t>14.11.2025 г.</t>
  </si>
  <si>
    <t>стерилизатор,микроскоп,                 термостат</t>
  </si>
  <si>
    <t>Snab Pro Astana ТОО                                 дог.№46 от 23.09.2025 г.</t>
  </si>
  <si>
    <t>21.10.2025 г.</t>
  </si>
  <si>
    <t>электроды</t>
  </si>
  <si>
    <t>ГСИ Компани ТОО              №ГСИ/470-2025 от 23.09.2025 г.</t>
  </si>
  <si>
    <t>Измеритель прочности кирпича</t>
  </si>
  <si>
    <t>13.11.2025 г.</t>
  </si>
  <si>
    <t xml:space="preserve">                                    Реестр приобретенных товаров, работ и услуг в рамках выполнения  AP25794283 за 2025 год</t>
  </si>
  <si>
    <t>КазЛабПрибор ТОО     дог.№48 от 23.09.2025 г.</t>
  </si>
  <si>
    <t>01.12.2025 г.</t>
  </si>
  <si>
    <t>октанометр</t>
  </si>
  <si>
    <t>Калидад"CALIDAD"ТОО                      дог.№42 от 29.10.2025 г.</t>
  </si>
  <si>
    <t>Приобретение оборудования</t>
  </si>
  <si>
    <t>оптоволоконный станок</t>
  </si>
  <si>
    <t>холодильник</t>
  </si>
  <si>
    <t>Technodom Operator " (Технодом Оператор) АО дог.№50 от 26.09.2025 г.</t>
  </si>
  <si>
    <t>Жумагалиев Е.К. ИП                                      дог.№25 от 02.10.2025 г.</t>
  </si>
  <si>
    <t>№20 от 01.10.2025 г.</t>
  </si>
  <si>
    <t>ТМЗ и прочие ОС</t>
  </si>
  <si>
    <t>Поставка расходных материалов и прочие ОС</t>
  </si>
  <si>
    <t>05.11.2025 г.</t>
  </si>
  <si>
    <t>Мечта маркет филиал ТОО в г.Уральск                             дог.№52 от 02.10.2025 г.</t>
  </si>
  <si>
    <t>поставка оргтехники</t>
  </si>
  <si>
    <t>ноутбук</t>
  </si>
  <si>
    <t>Sanzhar expert trade/ Са.Санжар экспорт трейд ТОО                                   №Д-200525 от 23.05.2025 г.</t>
  </si>
  <si>
    <t>анализатор молока</t>
  </si>
  <si>
    <t>Фирма Сервер +  ТОО                              дог.№31/25 от 02.10.2025 г.</t>
  </si>
  <si>
    <t>Приобретения основных средств и расходных материалов</t>
  </si>
  <si>
    <t>10.12.2025 г.</t>
  </si>
  <si>
    <t>Фирма Сервер +  ТОО                              дог.№30/25 от 02.10.2025 г.</t>
  </si>
  <si>
    <t>накопитель,диск,опер.память</t>
  </si>
  <si>
    <t xml:space="preserve"> ZALMA Ltd  ТОО                           дог.№139-101 от 02.10.2024 г.</t>
  </si>
  <si>
    <t>поставка расходных материалов и прочие ОС</t>
  </si>
  <si>
    <t>15.12.2025 г.</t>
  </si>
  <si>
    <t>ТопанТОО                                                   Дог. №144/РS/10-25  от 02.10.2025 г.</t>
  </si>
  <si>
    <t>№20 от 01.10.2025г</t>
  </si>
  <si>
    <t>20.12.2025 г.</t>
  </si>
  <si>
    <t>ALTRA TYRES ТОО                  дог.№53 от 06.04.2025 г.</t>
  </si>
  <si>
    <t xml:space="preserve">      №20 от 01.10.2025 г.</t>
  </si>
  <si>
    <t>автошины</t>
  </si>
  <si>
    <t>10.10.2025г</t>
  </si>
  <si>
    <t>гигрометр</t>
  </si>
  <si>
    <t>Водопровод ИП                        дог.№002 от 22.09.2025 г.</t>
  </si>
  <si>
    <t>принтер,катушки</t>
  </si>
  <si>
    <t>Приобретение расходных материалов и ОС</t>
  </si>
  <si>
    <t>30.09.2025 г.</t>
  </si>
  <si>
    <t>STANKOPROM.KZ (СТАНКОПРОМ,КЗ) ТОО  дог.№55 от 13.10.2025 г.</t>
  </si>
  <si>
    <t>№21 от 10.10.2025 г.</t>
  </si>
  <si>
    <t>станок,стойка станка</t>
  </si>
  <si>
    <t xml:space="preserve">QAZ NEXT ИП </t>
  </si>
  <si>
    <t>Костанайский региональный университет им.А.Байт дог.№48/2 от 25.09.2025 г.</t>
  </si>
  <si>
    <t xml:space="preserve">Выполнение НИР по соисполнительству
</t>
  </si>
  <si>
    <t>IntroGen ТОО                         дог.№57 от 13.10.2024 г.</t>
  </si>
  <si>
    <t>Сырье и материалы</t>
  </si>
  <si>
    <t>Auramedic ТОО                        дог.№56 от 13.10.2025 г.</t>
  </si>
  <si>
    <t>№21 от 10.10.2025 г</t>
  </si>
  <si>
    <t>исполен</t>
  </si>
  <si>
    <t>10.10.2025 г.</t>
  </si>
  <si>
    <t>Munai Gas Enginering ТОО             дог. №27-MGE от 10.10.2025 г.</t>
  </si>
  <si>
    <t>Munai Gas Enginering ТОО             дог. №26-MGE от 10.10.2025 г.</t>
  </si>
  <si>
    <t>поверка средств</t>
  </si>
  <si>
    <t>Munai Gas Enginering ТОО                                      дог. №29-MGE от 10.10.2025 г.</t>
  </si>
  <si>
    <t>Munai Gas Enginering ТОО             дог. №31-MGE от 10.10.2025 г.</t>
  </si>
  <si>
    <t>Munai Gas Enginering ТОО             дог. №32-MGE от 10.10.2025 г.</t>
  </si>
  <si>
    <t>Munai Gas Enginering ТОО                              дог. №33-MGE от 10.10.2025 г.</t>
  </si>
  <si>
    <t>ТОО НПФ "VELD"                           дог.№58 от 13.10.2025 г.</t>
  </si>
  <si>
    <t>Анаэростат в комплекте</t>
  </si>
  <si>
    <t>24.10.2025 г.</t>
  </si>
  <si>
    <t xml:space="preserve"> ZALMA Ltd  ТОО                        №151-101 от 16.10.2025г</t>
  </si>
  <si>
    <t>03.12.2025 г.</t>
  </si>
  <si>
    <t>микропробирки</t>
  </si>
  <si>
    <t xml:space="preserve"> 10.10.2025 г.</t>
  </si>
  <si>
    <t xml:space="preserve">                                    Реестр приобретенных товаров, работ и услуг в рамках выполнения  AP26198215 за 2025 год</t>
  </si>
  <si>
    <t>РИЦ ЗКАТУ</t>
  </si>
  <si>
    <t xml:space="preserve">                                    Реестр приобретенных товаров, работ и услуг в рамках выполнения  AP6101263 за 2025 год</t>
  </si>
  <si>
    <t>Munai Gas Enginering ТОО                                      дог. №30-MGE от 10.10.2025 г.</t>
  </si>
  <si>
    <t>ТОО "Национальный центр биотехнологи"дог.№48/1  от 25.09.2025 г.</t>
  </si>
  <si>
    <t>РГП на ПХВ "Республиканская ветеринарная лаборатор</t>
  </si>
  <si>
    <t>№22 от 24.10.2025 г</t>
  </si>
  <si>
    <t>исследование меда</t>
  </si>
  <si>
    <t>ТОО "Национальный центр биотехнологии"         дог.№75 от 30.10.2025 г.</t>
  </si>
  <si>
    <t>№23 от 29.10.2025 г.</t>
  </si>
  <si>
    <t>секвенирование</t>
  </si>
  <si>
    <t xml:space="preserve"> Auramedic ТОО                                                      дог. №61 от 29.10.2025 г.</t>
  </si>
  <si>
    <t>№22 от 24.10.2025 г.</t>
  </si>
  <si>
    <t>14.12.2025 г.</t>
  </si>
  <si>
    <t>Сынауык ИП                                                дог.№62 от 29.10.2025 г.</t>
  </si>
  <si>
    <t>19.12.2025 г.</t>
  </si>
  <si>
    <t>сырье и материалы</t>
  </si>
  <si>
    <t>прочие ОС и расходные материалы</t>
  </si>
  <si>
    <t>IC Lab ТОО                                                          дог.№63 от 27.10.2025 г.</t>
  </si>
  <si>
    <t>Поставка ОС</t>
  </si>
  <si>
    <t>прочие ОС</t>
  </si>
  <si>
    <t xml:space="preserve">                                    Реестр приобретенных товаров, работ и услуг в рамках выполнения  AP26198945 за 2025 год</t>
  </si>
  <si>
    <t>КазЛабПрибор ТОО                                 дог.№КЛП29102025-01 от 28.10.2025 г.</t>
  </si>
  <si>
    <t>04.12.2025 г.</t>
  </si>
  <si>
    <t>Жумагалиев Е.К. ИП                         дог.№27 от 28.10.2025 г.</t>
  </si>
  <si>
    <t>15.11.2025 г.</t>
  </si>
  <si>
    <t>спецодежда</t>
  </si>
  <si>
    <t>STOLAB.KZ ТОО                               дог.№73/2025 от 28.10.2025 г.</t>
  </si>
  <si>
    <t>Поставка расходных материалов и ОС</t>
  </si>
  <si>
    <t>ZALMA Ltd  ТОО                   дог.№64 от 29.10.2025 г.</t>
  </si>
  <si>
    <t>№21 от 24.10.2025 г</t>
  </si>
  <si>
    <t>23.11.2025 г.</t>
  </si>
  <si>
    <t>денситометр</t>
  </si>
  <si>
    <t>JUGGERNAUT ТОО                  дог. №71 от 29.10.2025 г.</t>
  </si>
  <si>
    <t>прочие материалы</t>
  </si>
  <si>
    <t>АлХимик ТОО              дог.№70 от 29.10.2025 г.</t>
  </si>
  <si>
    <t>Адвена ТОО                             дог.№68 от 29.10.2025 г.</t>
  </si>
  <si>
    <t>ТОО НПФ "VELD"                           дог.№65 от 29.10.2025 г.</t>
  </si>
  <si>
    <t>07.12.2025 г.</t>
  </si>
  <si>
    <t>Суминов  ИП                     дог.№76 от 30.10.2025 г.</t>
  </si>
  <si>
    <t>№23/1 от 29.10.2025 г</t>
  </si>
  <si>
    <t>сбор биологических  материалов</t>
  </si>
  <si>
    <t>НПФ "Медиланд"ТОО       дог.№59 от 15.10.2025 г.</t>
  </si>
  <si>
    <t xml:space="preserve">DeltaLab ТОО                       дог.№69 от 29.10.2025 г. </t>
  </si>
  <si>
    <t>НВ-Лаб Казахстан ТОО       дог.№2837 от 28.10.2025 г.</t>
  </si>
  <si>
    <t>стол.шкафы</t>
  </si>
  <si>
    <t>OPTONIC ТОО                                                      дог.№72 от 29.10.2025 г.</t>
  </si>
  <si>
    <t>реагенты</t>
  </si>
  <si>
    <t>ВизаМедПлюс ТОО                                           дог. №60 от 29.10.2025 г.</t>
  </si>
  <si>
    <t>набор для анализа</t>
  </si>
  <si>
    <t>Урал Металл Экспорт -Казахстан ТОО                                                   дог.№55 от 03.11.2025 г.</t>
  </si>
  <si>
    <t>20.11.2025 г.</t>
  </si>
  <si>
    <t>ВизаМедПлюс ТОО дог.№001 от 03.11.2025 г.</t>
  </si>
  <si>
    <t>Водяная баня,Формы заливочные</t>
  </si>
  <si>
    <t>Адвена ТОО                         дог.№77 от 10.11.2025 г..</t>
  </si>
  <si>
    <t>№24 от 07.11.2025 г</t>
  </si>
  <si>
    <t>№24 от 07.11.2025 г.</t>
  </si>
  <si>
    <t>21.11.2025 г</t>
  </si>
  <si>
    <t>определение</t>
  </si>
  <si>
    <t>+</t>
  </si>
  <si>
    <t>Орал Жан-Ойл                                               дог.№37 от 10.11.2025 г.</t>
  </si>
  <si>
    <t>Спецкомплект ТОО                                      дог.№311 от 13.11.2025 г.</t>
  </si>
  <si>
    <t>Сұлтанбек КХ                                                               дог.№83 от 21.11.2025 г.</t>
  </si>
  <si>
    <t>Казахский Национальный Аграрный  исУниверситет НАО                                           дог.№03-01-25 от 11.11.2025 г.</t>
  </si>
  <si>
    <t>гсм</t>
  </si>
  <si>
    <t>№26 от 21.11.2025 г.</t>
  </si>
  <si>
    <t>DeltaLab ТОО                                                      дог№91 от 25.11.2025 г.</t>
  </si>
  <si>
    <t>24.12.2025г</t>
  </si>
  <si>
    <t xml:space="preserve"> ZALMA Ltd  ТОО        </t>
  </si>
  <si>
    <t>Спецкомплект ТОО                                     дог.№333 от 25.11.2025 г.</t>
  </si>
  <si>
    <t xml:space="preserve"> ZALMA Ltd  ТОО                                                   дог.№67 от 25.10.2025 г.</t>
  </si>
  <si>
    <t>Назарбаев университет дог.АОО№153-2025/34-10 от 05.11.2025 г.</t>
  </si>
  <si>
    <t xml:space="preserve">                                    Реестр приобретенных товаров, работ и услуг в рамках выполнения  AP26198903 за 2025 год</t>
  </si>
  <si>
    <t>Technodom Operator " (Технодом Оператор) АО                                         дог.№84 от 21.11.2025 г.</t>
  </si>
  <si>
    <t>№23 от 20.11.2025 г.</t>
  </si>
  <si>
    <t>принтер,ноутбук,мышь</t>
  </si>
  <si>
    <t>Стройинвест-К  ТОО                                     дог.№267/2025/ПП от 21.11.2025 г.</t>
  </si>
  <si>
    <t>генератор,                    шлиф.машина</t>
  </si>
  <si>
    <t>РГП на ПХВ "Республиканская ветеринарная лаборатор дог.№L25-105 от 05.11.2025 г.</t>
  </si>
  <si>
    <t>Гладких Максим Валерьевич ИП</t>
  </si>
  <si>
    <t>№26 от 21.11.225 г.</t>
  </si>
  <si>
    <t>канцтовары</t>
  </si>
  <si>
    <t>06.12.2025 г.</t>
  </si>
  <si>
    <t>Жумагалиев Е.К. ИП дог. №28 от 24.11.2025 г.</t>
  </si>
  <si>
    <t>Страмоусов М.А.ИП дог. №26 от 26.11.2025 г.</t>
  </si>
  <si>
    <t>ТОО НПФ "VELD"дог.№36 от 24.11.2025 г.</t>
  </si>
  <si>
    <t>NEFTEK Operating ТОО</t>
  </si>
  <si>
    <t>№26 от 21.11.2025 г</t>
  </si>
  <si>
    <t>Спецкомплект ТОО</t>
  </si>
  <si>
    <t>MITERA ИП                              №730-26/11-25 от 26.11.2025 г.</t>
  </si>
  <si>
    <t>26.12.2025 г</t>
  </si>
  <si>
    <t>ENAMAX ИП                                дог.№89 от 24.11.2025 г.</t>
  </si>
  <si>
    <t>29.12.2025 г</t>
  </si>
  <si>
    <t>автоклав</t>
  </si>
  <si>
    <t>ЮК-МеD ТОО                             №32 от 25.11.2025 г.</t>
  </si>
  <si>
    <t>стол,шкаф</t>
  </si>
  <si>
    <t>ТопанТОО                                 Договор №170/РS/11-25  от 25.11.2025 г.</t>
  </si>
  <si>
    <t>охл.жидкость</t>
  </si>
  <si>
    <t>MITERA ИП №730-26/11-25 от 26.11.2025 г.</t>
  </si>
  <si>
    <t>26.12.2025 г.</t>
  </si>
  <si>
    <t>Мечта Маркет ТОО</t>
  </si>
  <si>
    <t>ОС и материалы</t>
  </si>
  <si>
    <t>СОРАЛ ФАРМ ТОО</t>
  </si>
  <si>
    <t>материалы</t>
  </si>
  <si>
    <t>Спецкомплект ТОО                                      дог.№96 от 25.11.2025 г.</t>
  </si>
  <si>
    <t>ENAMAX ИП                                                дог. №88 от 24.11.2025 г.</t>
  </si>
  <si>
    <t>29.12.2025 г.</t>
  </si>
  <si>
    <t>Сынауык ИП                                                 дог.№87  от 24.11.2025 г.</t>
  </si>
  <si>
    <t>Фирма Сервер +  ТОО                        дог.№38/25 от 24.11.2025 г.</t>
  </si>
  <si>
    <t>оргтехника</t>
  </si>
  <si>
    <t>Гладких Максим Валерьевич ИП дог.№44 от 24.11.2025 г.</t>
  </si>
  <si>
    <t>НВ-Лаб Казахстан ТОО                      дог.№1874 от 24.11.2025 г.</t>
  </si>
  <si>
    <t>ЮК-МеD ТОО                                дог.№31 от 06.11.2025 г.</t>
  </si>
  <si>
    <t>13.12.2025 г.</t>
  </si>
  <si>
    <t>Prima Vet Masters ТОО</t>
  </si>
  <si>
    <t>ИП Ихсанов А.С.                                   дог.№101 от 02.12.2025 г.</t>
  </si>
  <si>
    <t>Ихсанов А С ИП                                         дог.№100 от 02.12.2025 г.</t>
  </si>
  <si>
    <t>№28 от 01.12.2025 г</t>
  </si>
  <si>
    <t>12.12.2025 г.</t>
  </si>
  <si>
    <t>КТК сталь ТОО                                       дог.№99 от 02.12.2025 г.</t>
  </si>
  <si>
    <t>Technodom Operator " (Технодом Оператор) АО дог.№102 от 02.12.2025 г.</t>
  </si>
  <si>
    <t>№28 от 01.12.2025 г.</t>
  </si>
  <si>
    <t>Аль Фараби</t>
  </si>
  <si>
    <t>18.12.2025 г.</t>
  </si>
  <si>
    <t xml:space="preserve">Арена-S (Arena-S) ТОО </t>
  </si>
  <si>
    <t>Гладких Максим Валерьевич ИП дог.№103 от 02.12.2025 г.</t>
  </si>
  <si>
    <t>бумага</t>
  </si>
  <si>
    <t>Фирма Сервер +  ТОО                       дог.№104 от 02.12.2025 г.</t>
  </si>
  <si>
    <t>Поставка оборудования и пр.материалы</t>
  </si>
  <si>
    <t>Мечта</t>
  </si>
  <si>
    <t>Митера</t>
  </si>
  <si>
    <t xml:space="preserve">Ихсанов А С ИП                                         </t>
  </si>
  <si>
    <t>ASPIRANS (АСПИРАНС) ТОО</t>
  </si>
  <si>
    <t>№28 от 01.12.2025</t>
  </si>
  <si>
    <t>25.12.2025 г</t>
  </si>
  <si>
    <t>30.12.2025г</t>
  </si>
  <si>
    <t>Technodom Operator " (Технодом Оператор) АО                              дог.№98 от 01.12.2025 г.</t>
  </si>
  <si>
    <t>ФГБОУ ВПО Оренбургский ГАУ                  дог.№11,30 от 24.11.2025 г.</t>
  </si>
  <si>
    <t>OPTONIC ТОО                       дог.№79 от 12.11.2025 г.</t>
  </si>
  <si>
    <t>ВесНорма                             дог.№40 от 17.11.2025 г.</t>
  </si>
  <si>
    <t>Munai Gas Enginering ТОО дог.№41 от 02.12.2025 г.</t>
  </si>
  <si>
    <t>PROMDSS KAZAKHSTAN ТОО            дог.№108 от 03.12.2025 г.</t>
  </si>
  <si>
    <t>№29 от 03.12.2025 г</t>
  </si>
  <si>
    <t>Proftool KZ ТОО</t>
  </si>
  <si>
    <t>08.12.2025 г.</t>
  </si>
  <si>
    <t>Страмоусов М.А.ИП                       дог.№3 от 03.12.2025 г.</t>
  </si>
  <si>
    <t>№28 от 03.12.2025 г.</t>
  </si>
  <si>
    <t>Страмоусов М.А.ИП  №4 от 04.12.2025 г.</t>
  </si>
  <si>
    <t>№29 от 03.12.2025 г.</t>
  </si>
  <si>
    <t>Фирма Сервер +  ТОО                           дог.№39/25 от 28.11.2025 г.</t>
  </si>
  <si>
    <t>Mysko ИП                                         дог.№109 от 04.12.2025 г.</t>
  </si>
  <si>
    <t>22.12.2025 г</t>
  </si>
  <si>
    <t>МПДИ</t>
  </si>
  <si>
    <t>№29 от 003.12.2025 г.</t>
  </si>
  <si>
    <t>Поставка оборудования и прочие запасы</t>
  </si>
  <si>
    <t>24.12.2025 г.</t>
  </si>
  <si>
    <t>Фирма Сервер +  ТОО         дог.№40/25 от 04.12.2025 г.</t>
  </si>
  <si>
    <t>№29 03.12.2025 г.</t>
  </si>
  <si>
    <t>№29 от 03.12.225 г.</t>
  </si>
  <si>
    <t>STOLAB.KZ ТОО                             дог.№84 от 04.11.2025 г.</t>
  </si>
  <si>
    <t>№29.12.2025 г.</t>
  </si>
  <si>
    <t>Жумагалиев Е.К.</t>
  </si>
  <si>
    <t>Жумагалиев Е.К. ИП дог. №31 от 24.11.2025 г.</t>
  </si>
  <si>
    <t>ТОО НПФ "VELD"                 дог.№75 от 04.12.2025 г.</t>
  </si>
  <si>
    <t>21.12.2025 г.</t>
  </si>
  <si>
    <t>АБДИ ЕКОН ТОО                                 дог.№71 от 03.12.2025 г.</t>
  </si>
  <si>
    <t>Научный центр биологических исследований ТОО                                           дог.№111 от 10.12.2025 г.</t>
  </si>
  <si>
    <t>№30 от 11.12.2025 г.</t>
  </si>
  <si>
    <t>Страмоусов М.А.ИП                                                   дог.№26 от 26.11.2025 г.</t>
  </si>
  <si>
    <t>27.12.2025 г.</t>
  </si>
  <si>
    <t>Фирма Сервер +  ТОО   дог.№41/25 от 04.12.2025 г.</t>
  </si>
  <si>
    <t>Поставка расходных материалов и ос</t>
  </si>
  <si>
    <t>СОРАЛ ФАРМ ТОО                                           дог.№110 от 04.12.2025 г.</t>
  </si>
  <si>
    <t>АБДИ ЕКОН ТОО                                       дог.№112 от 15.12.2025 г.</t>
  </si>
  <si>
    <t>трубы</t>
  </si>
  <si>
    <t>машина свер.</t>
  </si>
  <si>
    <t xml:space="preserve">Поставка расходных материалов </t>
  </si>
  <si>
    <t>Tanir Research Laboratory ТОО№105 от 02.12.2025 г.</t>
  </si>
  <si>
    <t>Гладких Максим Валерьевич ИП        дог.№113 от 22.12.2025г г.</t>
  </si>
  <si>
    <t>№32 от 19.12.2025 г.</t>
  </si>
  <si>
    <t>Гладких Максим Валерьевич ИП                 дог.№114 от 22.12.2025г г.</t>
  </si>
  <si>
    <t>№32 от 19.12.2025 г</t>
  </si>
  <si>
    <t>Фирма сервер+</t>
  </si>
  <si>
    <t>ZALMA Ltd  ТОО                    дог.№80 от 12.11.2025 г.</t>
  </si>
  <si>
    <t>Жумагалиев Е.К ИП</t>
  </si>
  <si>
    <t>папки</t>
  </si>
  <si>
    <t>22.12.2025 на 2 474 494,53</t>
  </si>
  <si>
    <t>неустойка</t>
  </si>
  <si>
    <t>23.12.2025 на 2 789 260,32</t>
  </si>
  <si>
    <t>18.12.2025 на 1 124 700</t>
  </si>
  <si>
    <t>Фирма Сервер +  ТОО                       дог.№115 от 23.12.2025 г.</t>
  </si>
  <si>
    <t>01.12.2025г</t>
  </si>
  <si>
    <t xml:space="preserve">Сенсорный HMI -дисплей, Отладочный набор на микроконтролере, Драйвер шагового двигателя																		</t>
  </si>
  <si>
    <t>Очищающая жидкость</t>
  </si>
  <si>
    <t>Munai Gas Enginering ТОО</t>
  </si>
  <si>
    <t>поверка оборудование</t>
  </si>
  <si>
    <t>31.12.2025г</t>
  </si>
  <si>
    <t>19.11.2025г</t>
  </si>
  <si>
    <t>25.12.2025г</t>
  </si>
  <si>
    <t>Рукав 111-9-2,0 м, Регуляторы для кислорода с алюм.корпусом +стальная гайка, Баллон кислородный</t>
  </si>
  <si>
    <t>Стабилизатор напряжения автоматический HHC-50H3P-R30050KBA</t>
  </si>
  <si>
    <t>13.01.2025г</t>
  </si>
  <si>
    <t>повышение квалификации</t>
  </si>
  <si>
    <t>публикации статьи</t>
  </si>
  <si>
    <t>ASPIRANS (АСПИРАНС) ТОО         дог №569393 от 14.02.2025 г.</t>
  </si>
  <si>
    <t>патент</t>
  </si>
  <si>
    <t>PetroRetail ТОО                                   дог. №08/02-602-2025 от 20.06.2025 г.</t>
  </si>
  <si>
    <t>ТопанТОО                                                   Дог. №130/РS/09-25  от 15.09.2025 г.</t>
  </si>
  <si>
    <t>Munai Gas Enginering ТОО дог.№38/1 от 21.10.2025 г.</t>
  </si>
  <si>
    <t>ФГБНУ  ВНИТИП Московская область обучение</t>
  </si>
  <si>
    <t>обучение</t>
  </si>
  <si>
    <t>УФК по г.Москве факультет почвоведения МГУ</t>
  </si>
  <si>
    <t xml:space="preserve">National Nutrition and Food Technology Research Ins., Sh. Behehsti Un. of </t>
  </si>
  <si>
    <t>НИИС  КИС МЮ РК РГП                        дог.№10-19 от 19.11.2025 г.</t>
  </si>
  <si>
    <t>Страмоусов М.А.ИП дог.№116  от 24.12.2025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</si>
</sst>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#,##0.000"/>
    <numFmt numFmtId="166" formatCode="_-* #,##0.00\ &quot;₽&quot;_-;\-* #,##0.00\ &quot;₽&quot;_-;_-* &quot;-&quot;??\ &quot;₽&quot;_-;_-@_-"/>
  </numFmts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name val="Arial"/>
      <family val="2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FF0000"/>
      <name val="Arial"/>
      <family val="2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2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9" fillId="0" borderId="0"/>
    <xf numFmtId="0" fontId="11" fillId="0" borderId="0"/>
    <xf numFmtId="164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1" fillId="0" borderId="0"/>
    <xf numFmtId="166" fontId="9" fillId="0" borderId="0" applyFont="0" applyFill="0" applyBorder="0" applyAlignment="0" applyProtection="0"/>
    <xf numFmtId="0" fontId="11" fillId="0" borderId="0"/>
    <xf numFmtId="0" fontId="9" fillId="0" borderId="0"/>
    <xf numFmtId="0" fontId="11" fillId="0" borderId="0"/>
    <xf numFmtId="166" fontId="9" fillId="0" borderId="0" applyFont="0" applyFill="0" applyBorder="0" applyAlignment="0" applyProtection="0"/>
    <xf numFmtId="0" fontId="8" fillId="0" borderId="0"/>
    <xf numFmtId="0" fontId="11" fillId="0" borderId="0"/>
    <xf numFmtId="164" fontId="9" fillId="0" borderId="0" applyFont="0" applyFill="0" applyBorder="0" applyAlignment="0" applyProtection="0"/>
  </cellStyleXfs>
  <cellXfs count="76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2" fillId="3" borderId="6" xfId="0" applyFont="1" applyFill="1" applyBorder="1"/>
    <xf numFmtId="4" fontId="2" fillId="3" borderId="6" xfId="0" applyNumberFormat="1" applyFont="1" applyFill="1" applyBorder="1"/>
    <xf numFmtId="0" fontId="2" fillId="3" borderId="6" xfId="0" applyFont="1" applyFill="1" applyBorder="1" applyAlignment="1">
      <alignment wrapText="1"/>
    </xf>
    <xf numFmtId="4" fontId="1" fillId="3" borderId="6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4" fillId="0" borderId="0" xfId="0" applyFont="1"/>
    <xf numFmtId="0" fontId="2" fillId="3" borderId="7" xfId="0" applyFont="1" applyFill="1" applyBorder="1"/>
    <xf numFmtId="0" fontId="0" fillId="0" borderId="0" xfId="0" applyFont="1"/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7" fillId="0" borderId="0" xfId="0" applyFont="1"/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2" borderId="1" xfId="12" applyNumberFormat="1" applyFont="1" applyFill="1" applyBorder="1" applyAlignment="1">
      <alignment horizontal="left" vertical="center" wrapText="1"/>
    </xf>
    <xf numFmtId="4" fontId="6" fillId="2" borderId="1" xfId="1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/>
    <xf numFmtId="4" fontId="1" fillId="3" borderId="13" xfId="0" applyNumberFormat="1" applyFont="1" applyFill="1" applyBorder="1" applyAlignment="1">
      <alignment horizontal="center"/>
    </xf>
    <xf numFmtId="4" fontId="2" fillId="3" borderId="13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4" fontId="2" fillId="3" borderId="18" xfId="0" applyNumberFormat="1" applyFont="1" applyFill="1" applyBorder="1"/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2" fillId="3" borderId="19" xfId="0" applyNumberFormat="1" applyFont="1" applyFill="1" applyBorder="1"/>
    <xf numFmtId="0" fontId="1" fillId="0" borderId="9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wrapText="1"/>
    </xf>
    <xf numFmtId="0" fontId="2" fillId="3" borderId="14" xfId="0" applyFont="1" applyFill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/>
    <xf numFmtId="4" fontId="0" fillId="3" borderId="1" xfId="0" applyNumberFormat="1" applyFill="1" applyBorder="1"/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 shrinkToFit="1"/>
    </xf>
    <xf numFmtId="0" fontId="0" fillId="0" borderId="9" xfId="0" applyBorder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21" xfId="0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left" vertical="center" wrapText="1"/>
    </xf>
    <xf numFmtId="4" fontId="13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22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20" xfId="0" applyFont="1" applyFill="1" applyBorder="1" applyAlignment="1">
      <alignment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/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4" fontId="2" fillId="3" borderId="12" xfId="0" applyNumberFormat="1" applyFont="1" applyFill="1" applyBorder="1"/>
    <xf numFmtId="0" fontId="1" fillId="0" borderId="5" xfId="0" applyFont="1" applyBorder="1" applyAlignment="1">
      <alignment horizontal="center" vertical="center" wrapText="1"/>
    </xf>
    <xf numFmtId="4" fontId="2" fillId="3" borderId="3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/>
    <xf numFmtId="4" fontId="15" fillId="3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 vertical="center"/>
    </xf>
    <xf numFmtId="0" fontId="2" fillId="3" borderId="3" xfId="0" applyFont="1" applyFill="1" applyBorder="1"/>
    <xf numFmtId="4" fontId="1" fillId="3" borderId="3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2" fillId="3" borderId="20" xfId="0" applyFont="1" applyFill="1" applyBorder="1"/>
    <xf numFmtId="4" fontId="1" fillId="3" borderId="20" xfId="0" applyNumberFormat="1" applyFont="1" applyFill="1" applyBorder="1" applyAlignment="1">
      <alignment horizontal="center"/>
    </xf>
    <xf numFmtId="4" fontId="2" fillId="3" borderId="20" xfId="0" applyNumberFormat="1" applyFont="1" applyFill="1" applyBorder="1"/>
    <xf numFmtId="4" fontId="2" fillId="3" borderId="33" xfId="0" applyNumberFormat="1" applyFont="1" applyFill="1" applyBorder="1"/>
    <xf numFmtId="0" fontId="2" fillId="3" borderId="34" xfId="0" applyFont="1" applyFill="1" applyBorder="1"/>
    <xf numFmtId="0" fontId="2" fillId="3" borderId="2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6" fillId="0" borderId="0" xfId="16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165" fontId="2" fillId="3" borderId="1" xfId="0" applyNumberFormat="1" applyFont="1" applyFill="1" applyBorder="1"/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35" xfId="0" applyFont="1" applyFill="1" applyBorder="1" applyAlignment="1">
      <alignment wrapText="1"/>
    </xf>
    <xf numFmtId="2" fontId="0" fillId="0" borderId="1" xfId="0" applyNumberForma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right" vertical="center"/>
    </xf>
    <xf numFmtId="0" fontId="1" fillId="2" borderId="1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" fontId="2" fillId="3" borderId="12" xfId="0" applyNumberFormat="1" applyFont="1" applyFill="1" applyBorder="1"/>
    <xf numFmtId="4" fontId="13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9" xfId="0" applyFont="1" applyFill="1" applyBorder="1" applyAlignment="1">
      <alignment wrapText="1"/>
    </xf>
    <xf numFmtId="4" fontId="1" fillId="0" borderId="3" xfId="0" applyNumberFormat="1" applyFont="1" applyFill="1" applyBorder="1" applyAlignment="1">
      <alignment horizontal="center" vertical="center"/>
    </xf>
    <xf numFmtId="0" fontId="0" fillId="0" borderId="12" xfId="0" applyBorder="1"/>
    <xf numFmtId="0" fontId="14" fillId="0" borderId="1" xfId="0" applyFont="1" applyFill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center"/>
    </xf>
    <xf numFmtId="0" fontId="13" fillId="2" borderId="9" xfId="0" applyNumberFormat="1" applyFont="1" applyFill="1" applyBorder="1" applyAlignment="1">
      <alignment horizontal="left" vertical="center" wrapText="1"/>
    </xf>
    <xf numFmtId="4" fontId="13" fillId="2" borderId="9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4" fontId="16" fillId="0" borderId="1" xfId="16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vertical="center" wrapText="1"/>
    </xf>
    <xf numFmtId="0" fontId="13" fillId="2" borderId="10" xfId="0" applyNumberFormat="1" applyFont="1" applyFill="1" applyBorder="1" applyAlignment="1">
      <alignment horizontal="left" vertical="center" wrapText="1"/>
    </xf>
    <xf numFmtId="0" fontId="0" fillId="0" borderId="3" xfId="0" applyBorder="1"/>
    <xf numFmtId="0" fontId="2" fillId="3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4" fontId="13" fillId="2" borderId="9" xfId="0" applyNumberFormat="1" applyFont="1" applyFill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right" vertical="center"/>
    </xf>
    <xf numFmtId="0" fontId="17" fillId="0" borderId="1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4" fontId="19" fillId="0" borderId="36" xfId="0" applyNumberFormat="1" applyFont="1" applyBorder="1" applyAlignment="1">
      <alignment horizontal="right" vertical="center" wrapText="1"/>
    </xf>
    <xf numFmtId="0" fontId="0" fillId="0" borderId="1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4" fillId="0" borderId="3" xfId="0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right" vertical="center"/>
    </xf>
    <xf numFmtId="0" fontId="13" fillId="0" borderId="17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18" fillId="2" borderId="10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12" fillId="0" borderId="1" xfId="15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20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/>
    <xf numFmtId="0" fontId="21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left" vertical="center" wrapText="1" shrinkToFit="1"/>
    </xf>
    <xf numFmtId="0" fontId="23" fillId="4" borderId="1" xfId="0" applyFont="1" applyFill="1" applyBorder="1" applyAlignment="1">
      <alignment horizontal="center" vertical="center"/>
    </xf>
    <xf numFmtId="4" fontId="23" fillId="4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2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4" fontId="2" fillId="3" borderId="1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4" fontId="1" fillId="0" borderId="9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left" vertical="center"/>
    </xf>
    <xf numFmtId="4" fontId="1" fillId="0" borderId="9" xfId="0" applyNumberFormat="1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left" vertical="center"/>
    </xf>
    <xf numFmtId="4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1" fillId="0" borderId="20" xfId="0" applyNumberFormat="1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0" fontId="14" fillId="0" borderId="3" xfId="0" applyFont="1" applyFill="1" applyBorder="1" applyAlignment="1">
      <alignment horizontal="center" vertical="top" wrapText="1"/>
    </xf>
    <xf numFmtId="4" fontId="26" fillId="0" borderId="1" xfId="0" applyNumberFormat="1" applyFont="1" applyBorder="1"/>
    <xf numFmtId="0" fontId="25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17" applyNumberFormat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3" fontId="1" fillId="0" borderId="3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13" fillId="2" borderId="1" xfId="25" applyNumberFormat="1" applyFont="1" applyFill="1" applyBorder="1" applyAlignment="1">
      <alignment horizontal="left" vertical="center" wrapText="1"/>
    </xf>
    <xf numFmtId="0" fontId="13" fillId="2" borderId="1" xfId="25" applyNumberFormat="1" applyFont="1" applyFill="1" applyBorder="1" applyAlignment="1">
      <alignment horizontal="left" vertical="center" wrapText="1"/>
    </xf>
    <xf numFmtId="0" fontId="13" fillId="2" borderId="1" xfId="25" applyNumberFormat="1" applyFont="1" applyFill="1" applyBorder="1" applyAlignment="1">
      <alignment horizontal="left" vertical="center" wrapText="1"/>
    </xf>
    <xf numFmtId="0" fontId="13" fillId="0" borderId="1" xfId="25" applyNumberFormat="1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24" fillId="3" borderId="1" xfId="0" applyNumberFormat="1" applyFont="1" applyFill="1" applyBorder="1"/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4" fontId="13" fillId="0" borderId="1" xfId="0" applyNumberFormat="1" applyFont="1" applyFill="1" applyBorder="1" applyAlignment="1">
      <alignment vertical="center" wrapText="1"/>
    </xf>
    <xf numFmtId="4" fontId="2" fillId="3" borderId="20" xfId="0" applyNumberFormat="1" applyFont="1" applyFill="1" applyBorder="1" applyAlignment="1">
      <alignment horizontal="center"/>
    </xf>
    <xf numFmtId="4" fontId="24" fillId="0" borderId="1" xfId="0" applyNumberFormat="1" applyFont="1" applyBorder="1"/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13" fillId="0" borderId="1" xfId="25" applyNumberFormat="1" applyFont="1" applyFill="1" applyBorder="1" applyAlignment="1">
      <alignment horizontal="left" vertical="center" wrapText="1"/>
    </xf>
    <xf numFmtId="4" fontId="13" fillId="0" borderId="1" xfId="25" applyNumberFormat="1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/>
    </xf>
    <xf numFmtId="4" fontId="1" fillId="3" borderId="3" xfId="0" applyNumberFormat="1" applyFont="1" applyFill="1" applyBorder="1" applyAlignment="1">
      <alignment horizontal="left"/>
    </xf>
    <xf numFmtId="4" fontId="2" fillId="3" borderId="3" xfId="0" applyNumberFormat="1" applyFont="1" applyFill="1" applyBorder="1" applyAlignment="1">
      <alignment horizontal="left"/>
    </xf>
    <xf numFmtId="4" fontId="2" fillId="3" borderId="12" xfId="0" applyNumberFormat="1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</cellXfs>
  <cellStyles count="32">
    <cellStyle name="Денежный 2" xfId="7" xr:uid="{00000000-0005-0000-0000-000000000000}"/>
    <cellStyle name="Денежный 2 2" xfId="8" xr:uid="{00000000-0005-0000-0000-000001000000}"/>
    <cellStyle name="Денежный 2 2 2" xfId="23" xr:uid="{4FD01109-7431-4A75-8A70-3DD3B39585EF}"/>
    <cellStyle name="Денежный 2 3" xfId="18" xr:uid="{00000000-0005-0000-0000-000002000000}"/>
    <cellStyle name="Денежный 2 4" xfId="22" xr:uid="{214DBF4A-C376-45F8-B564-189C5D68A79F}"/>
    <cellStyle name="Денежный 3" xfId="9" xr:uid="{00000000-0005-0000-0000-000003000000}"/>
    <cellStyle name="Денежный 3 2" xfId="10" xr:uid="{00000000-0005-0000-0000-000004000000}"/>
    <cellStyle name="Денежный 3 3" xfId="24" xr:uid="{77D016D2-FA16-4EB1-9A68-CE3DE466E013}"/>
    <cellStyle name="Денежный 4" xfId="6" xr:uid="{00000000-0005-0000-0000-000005000000}"/>
    <cellStyle name="Денежный 4 2" xfId="28" xr:uid="{1766A00E-CFE5-480C-9FC2-945F1E54A3B8}"/>
    <cellStyle name="Денежный 5" xfId="3" xr:uid="{00000000-0005-0000-0000-000006000000}"/>
    <cellStyle name="Обычный" xfId="0" builtinId="0"/>
    <cellStyle name="Обычный 2" xfId="4" xr:uid="{00000000-0005-0000-0000-000008000000}"/>
    <cellStyle name="Обычный 3" xfId="11" xr:uid="{00000000-0005-0000-0000-000009000000}"/>
    <cellStyle name="Обычный 3 2" xfId="25" xr:uid="{A4062353-56F1-4800-9853-7BF4631A0924}"/>
    <cellStyle name="Обычный 3 2 2" xfId="29" xr:uid="{967FA542-9006-4D21-B679-6FEBBF311F07}"/>
    <cellStyle name="Обычный 3 3" xfId="26" xr:uid="{AC20A25F-470E-4D94-BF73-FE984B05A35A}"/>
    <cellStyle name="Обычный 3 3 2" xfId="30" xr:uid="{252EF646-FAA9-4DD9-A95D-458A36EDBEFD}"/>
    <cellStyle name="Обычный 4" xfId="12" xr:uid="{00000000-0005-0000-0000-00000A000000}"/>
    <cellStyle name="Обычный 4 2" xfId="20" xr:uid="{00000000-0005-0000-0000-00000B000000}"/>
    <cellStyle name="Обычный 4 3" xfId="17" xr:uid="{00000000-0005-0000-0000-00000C000000}"/>
    <cellStyle name="Обычный 5" xfId="5" xr:uid="{00000000-0005-0000-0000-00000D000000}"/>
    <cellStyle name="Обычный 6" xfId="1" xr:uid="{00000000-0005-0000-0000-00000E000000}"/>
    <cellStyle name="Обычный_АР19679451" xfId="15" xr:uid="{00000000-0005-0000-0000-00000F000000}"/>
    <cellStyle name="Обычный_АР23486643" xfId="16" xr:uid="{00000000-0005-0000-0000-000010000000}"/>
    <cellStyle name="Финансовый 2" xfId="14" xr:uid="{00000000-0005-0000-0000-000011000000}"/>
    <cellStyle name="Финансовый 2 2" xfId="21" xr:uid="{00000000-0005-0000-0000-000012000000}"/>
    <cellStyle name="Финансовый 2 2 2" xfId="27" xr:uid="{F0552503-0A51-49C2-9C8C-828170C91EDC}"/>
    <cellStyle name="Финансовый 2 3" xfId="19" xr:uid="{00000000-0005-0000-0000-000013000000}"/>
    <cellStyle name="Финансовый 3" xfId="13" xr:uid="{00000000-0005-0000-0000-000014000000}"/>
    <cellStyle name="Финансовый 3 2" xfId="31" xr:uid="{E7A3EC14-FC55-4203-B377-4A42D9A9B3E9}"/>
    <cellStyle name="Финансовый 4" xfId="2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6"/>
  <sheetViews>
    <sheetView workbookViewId="0">
      <selection activeCell="G24" sqref="G24"/>
    </sheetView>
  </sheetViews>
  <sheetFormatPr defaultRowHeight="15" x14ac:dyDescent="0.25"/>
  <cols>
    <col min="1" max="1" width="24.85546875" customWidth="1"/>
    <col min="2" max="2" width="18.28515625" customWidth="1"/>
    <col min="3" max="3" width="26.7109375" customWidth="1"/>
    <col min="6" max="6" width="11.42578125" bestFit="1" customWidth="1"/>
    <col min="7" max="7" width="13.42578125" customWidth="1"/>
    <col min="8" max="9" width="16.140625" customWidth="1"/>
    <col min="10" max="10" width="23.140625" customWidth="1"/>
  </cols>
  <sheetData>
    <row r="1" spans="1:1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646" t="s">
        <v>139</v>
      </c>
      <c r="B2" s="646"/>
      <c r="C2" s="646"/>
      <c r="D2" s="646"/>
      <c r="E2" s="646"/>
      <c r="F2" s="646"/>
      <c r="G2" s="646"/>
      <c r="H2" s="1"/>
      <c r="I2" s="1"/>
      <c r="J2" s="1"/>
    </row>
    <row r="3" spans="1:10" x14ac:dyDescent="0.25">
      <c r="A3" s="4"/>
      <c r="B3" s="4"/>
      <c r="C3" s="4"/>
      <c r="D3" s="1"/>
      <c r="E3" s="1"/>
      <c r="F3" s="1"/>
      <c r="G3" s="1"/>
      <c r="H3" s="1"/>
      <c r="I3" s="1"/>
      <c r="J3" s="1"/>
    </row>
    <row r="4" spans="1:10" x14ac:dyDescent="0.25">
      <c r="A4" s="24"/>
      <c r="B4" s="24"/>
      <c r="C4" s="25"/>
      <c r="D4" s="23"/>
      <c r="E4" s="1"/>
      <c r="F4" s="1"/>
      <c r="G4" s="1"/>
      <c r="H4" s="1"/>
      <c r="I4" s="1"/>
      <c r="J4" s="1"/>
    </row>
    <row r="5" spans="1:10" ht="38.25" customHeight="1" x14ac:dyDescent="0.25">
      <c r="A5" s="36" t="s">
        <v>46</v>
      </c>
      <c r="B5" s="36" t="s">
        <v>45</v>
      </c>
      <c r="C5" s="34" t="s">
        <v>42</v>
      </c>
      <c r="D5" s="34" t="s">
        <v>7</v>
      </c>
      <c r="E5" s="34" t="s">
        <v>0</v>
      </c>
      <c r="F5" s="34" t="s">
        <v>22</v>
      </c>
      <c r="G5" s="35" t="s">
        <v>49</v>
      </c>
      <c r="H5" s="34" t="s">
        <v>43</v>
      </c>
      <c r="I5" s="41" t="s">
        <v>170</v>
      </c>
      <c r="J5" s="34" t="s">
        <v>44</v>
      </c>
    </row>
    <row r="6" spans="1:10" ht="36" customHeight="1" x14ac:dyDescent="0.25">
      <c r="A6" s="637" t="s">
        <v>47</v>
      </c>
      <c r="B6" s="637" t="s">
        <v>140</v>
      </c>
      <c r="C6" s="27" t="s">
        <v>29</v>
      </c>
      <c r="D6" s="647">
        <f>+D25</f>
        <v>0</v>
      </c>
      <c r="E6" s="647">
        <v>1</v>
      </c>
      <c r="F6" s="645" t="s">
        <v>177</v>
      </c>
      <c r="G6" s="645">
        <v>7981196</v>
      </c>
      <c r="H6" s="639" t="s">
        <v>61</v>
      </c>
      <c r="I6" s="639" t="s">
        <v>228</v>
      </c>
      <c r="J6" s="27" t="s">
        <v>29</v>
      </c>
    </row>
    <row r="7" spans="1:10" ht="51" customHeight="1" x14ac:dyDescent="0.25">
      <c r="A7" s="642"/>
      <c r="B7" s="642"/>
      <c r="C7" s="27" t="s">
        <v>30</v>
      </c>
      <c r="D7" s="643"/>
      <c r="E7" s="643"/>
      <c r="F7" s="633"/>
      <c r="G7" s="633"/>
      <c r="H7" s="635"/>
      <c r="I7" s="635"/>
      <c r="J7" s="27" t="s">
        <v>30</v>
      </c>
    </row>
    <row r="8" spans="1:10" ht="51" customHeight="1" x14ac:dyDescent="0.25">
      <c r="A8" s="642"/>
      <c r="B8" s="642"/>
      <c r="C8" s="27" t="s">
        <v>31</v>
      </c>
      <c r="D8" s="643"/>
      <c r="E8" s="643"/>
      <c r="F8" s="633"/>
      <c r="G8" s="633"/>
      <c r="H8" s="635"/>
      <c r="I8" s="635"/>
      <c r="J8" s="27" t="s">
        <v>31</v>
      </c>
    </row>
    <row r="9" spans="1:10" ht="33.75" customHeight="1" x14ac:dyDescent="0.25">
      <c r="A9" s="638"/>
      <c r="B9" s="638"/>
      <c r="C9" s="27" t="s">
        <v>32</v>
      </c>
      <c r="D9" s="644"/>
      <c r="E9" s="644"/>
      <c r="F9" s="634"/>
      <c r="G9" s="634"/>
      <c r="H9" s="636"/>
      <c r="I9" s="636"/>
      <c r="J9" s="27" t="s">
        <v>32</v>
      </c>
    </row>
    <row r="10" spans="1:10" ht="63" customHeight="1" x14ac:dyDescent="0.25">
      <c r="A10" s="477" t="s">
        <v>48</v>
      </c>
      <c r="B10" s="21" t="s">
        <v>141</v>
      </c>
      <c r="C10" s="27" t="s">
        <v>33</v>
      </c>
      <c r="D10" s="11" t="s">
        <v>549</v>
      </c>
      <c r="E10" s="11">
        <v>1</v>
      </c>
      <c r="F10" s="12">
        <v>20592</v>
      </c>
      <c r="G10" s="12">
        <v>20592</v>
      </c>
      <c r="H10" s="12" t="s">
        <v>62</v>
      </c>
      <c r="I10" s="91" t="s">
        <v>228</v>
      </c>
      <c r="J10" s="27" t="s">
        <v>33</v>
      </c>
    </row>
    <row r="11" spans="1:10" ht="16.5" customHeight="1" x14ac:dyDescent="0.25">
      <c r="A11" s="640" t="s">
        <v>38</v>
      </c>
      <c r="B11" s="642" t="s">
        <v>280</v>
      </c>
      <c r="C11" s="637" t="s">
        <v>56</v>
      </c>
      <c r="D11" s="643" t="s">
        <v>26</v>
      </c>
      <c r="E11" s="643">
        <v>1</v>
      </c>
      <c r="F11" s="633">
        <v>20320.16</v>
      </c>
      <c r="G11" s="633">
        <v>20320.16</v>
      </c>
      <c r="H11" s="635" t="s">
        <v>104</v>
      </c>
      <c r="I11" s="639" t="s">
        <v>228</v>
      </c>
      <c r="J11" s="637" t="s">
        <v>56</v>
      </c>
    </row>
    <row r="12" spans="1:10" x14ac:dyDescent="0.25">
      <c r="A12" s="641"/>
      <c r="B12" s="638"/>
      <c r="C12" s="638"/>
      <c r="D12" s="644"/>
      <c r="E12" s="644"/>
      <c r="F12" s="634"/>
      <c r="G12" s="634"/>
      <c r="H12" s="636"/>
      <c r="I12" s="636"/>
      <c r="J12" s="638"/>
    </row>
    <row r="13" spans="1:10" ht="25.5" customHeight="1" x14ac:dyDescent="0.25">
      <c r="A13" s="300" t="s">
        <v>38</v>
      </c>
      <c r="B13" s="298" t="s">
        <v>280</v>
      </c>
      <c r="C13" s="298" t="s">
        <v>56</v>
      </c>
      <c r="D13" s="299" t="s">
        <v>26</v>
      </c>
      <c r="E13" s="299">
        <v>1</v>
      </c>
      <c r="F13" s="297">
        <v>66959.199999999997</v>
      </c>
      <c r="G13" s="297">
        <v>66959.199999999997</v>
      </c>
      <c r="H13" s="296" t="s">
        <v>104</v>
      </c>
      <c r="I13" s="296" t="s">
        <v>228</v>
      </c>
      <c r="J13" s="298" t="s">
        <v>56</v>
      </c>
    </row>
    <row r="14" spans="1:10" ht="25.5" customHeight="1" x14ac:dyDescent="0.25">
      <c r="A14" s="512" t="s">
        <v>27</v>
      </c>
      <c r="B14" s="511"/>
      <c r="C14" s="511"/>
      <c r="D14" s="513" t="s">
        <v>26</v>
      </c>
      <c r="E14" s="513">
        <v>1</v>
      </c>
      <c r="F14" s="508"/>
      <c r="G14" s="508">
        <v>80000</v>
      </c>
      <c r="H14" s="509" t="s">
        <v>681</v>
      </c>
      <c r="I14" s="509" t="s">
        <v>228</v>
      </c>
      <c r="J14" s="511"/>
    </row>
    <row r="15" spans="1:10" x14ac:dyDescent="0.25">
      <c r="A15" s="105"/>
      <c r="B15" s="105"/>
      <c r="C15" s="105"/>
      <c r="D15" s="105" t="s">
        <v>15</v>
      </c>
      <c r="E15" s="105"/>
      <c r="F15" s="105"/>
      <c r="G15" s="109">
        <f>SUM(G6:G14)</f>
        <v>8169067.3600000003</v>
      </c>
      <c r="H15" s="105"/>
      <c r="I15" s="105"/>
      <c r="J15" s="105"/>
    </row>
    <row r="16" spans="1:10" ht="30" x14ac:dyDescent="0.25">
      <c r="A16" s="107" t="s">
        <v>309</v>
      </c>
      <c r="B16" s="110" t="s">
        <v>303</v>
      </c>
      <c r="C16" s="107" t="s">
        <v>304</v>
      </c>
      <c r="D16" s="112" t="s">
        <v>6</v>
      </c>
      <c r="E16" s="112">
        <v>3</v>
      </c>
      <c r="F16" s="118">
        <f>G16/E16</f>
        <v>23100</v>
      </c>
      <c r="G16" s="118">
        <v>69300</v>
      </c>
      <c r="H16" s="112" t="s">
        <v>310</v>
      </c>
      <c r="I16" s="112" t="s">
        <v>228</v>
      </c>
      <c r="J16" s="110" t="s">
        <v>311</v>
      </c>
    </row>
    <row r="17" spans="1:10" ht="30" x14ac:dyDescent="0.25">
      <c r="A17" s="107" t="s">
        <v>312</v>
      </c>
      <c r="B17" s="110" t="s">
        <v>303</v>
      </c>
      <c r="C17" s="106" t="s">
        <v>304</v>
      </c>
      <c r="D17" s="599" t="s">
        <v>6</v>
      </c>
      <c r="E17" s="112">
        <v>22</v>
      </c>
      <c r="F17" s="118">
        <f>G17/E17</f>
        <v>5023.636363636364</v>
      </c>
      <c r="G17" s="118">
        <v>110520</v>
      </c>
      <c r="H17" s="110" t="s">
        <v>314</v>
      </c>
      <c r="I17" s="112" t="s">
        <v>228</v>
      </c>
      <c r="J17" s="110" t="s">
        <v>313</v>
      </c>
    </row>
    <row r="18" spans="1:10" ht="30" x14ac:dyDescent="0.25">
      <c r="A18" s="107" t="s">
        <v>315</v>
      </c>
      <c r="B18" s="110" t="s">
        <v>303</v>
      </c>
      <c r="C18" s="106" t="s">
        <v>304</v>
      </c>
      <c r="D18" s="599" t="s">
        <v>6</v>
      </c>
      <c r="E18" s="112">
        <v>1</v>
      </c>
      <c r="F18" s="118">
        <v>44475</v>
      </c>
      <c r="G18" s="118">
        <v>44475</v>
      </c>
      <c r="H18" s="112" t="s">
        <v>306</v>
      </c>
      <c r="I18" s="112" t="s">
        <v>228</v>
      </c>
      <c r="J18" s="106" t="s">
        <v>316</v>
      </c>
    </row>
    <row r="19" spans="1:10" ht="30" x14ac:dyDescent="0.25">
      <c r="A19" s="107" t="s">
        <v>398</v>
      </c>
      <c r="B19" s="110" t="s">
        <v>382</v>
      </c>
      <c r="C19" s="106" t="s">
        <v>304</v>
      </c>
      <c r="D19" s="599" t="s">
        <v>6</v>
      </c>
      <c r="E19" s="112">
        <v>2</v>
      </c>
      <c r="F19" s="118">
        <v>106885</v>
      </c>
      <c r="G19" s="118">
        <f>E19*F19</f>
        <v>213770</v>
      </c>
      <c r="H19" s="112" t="s">
        <v>399</v>
      </c>
      <c r="I19" s="112" t="s">
        <v>228</v>
      </c>
      <c r="J19" s="106" t="s">
        <v>400</v>
      </c>
    </row>
    <row r="20" spans="1:10" ht="90" x14ac:dyDescent="0.25">
      <c r="A20" s="107" t="s">
        <v>401</v>
      </c>
      <c r="B20" s="110"/>
      <c r="C20" s="106" t="s">
        <v>304</v>
      </c>
      <c r="D20" s="599" t="s">
        <v>6</v>
      </c>
      <c r="E20" s="112">
        <v>1</v>
      </c>
      <c r="F20" s="118">
        <v>195494</v>
      </c>
      <c r="G20" s="118">
        <f>E20*F20</f>
        <v>195494</v>
      </c>
      <c r="H20" s="484">
        <v>45853</v>
      </c>
      <c r="I20" s="112" t="s">
        <v>228</v>
      </c>
      <c r="J20" s="106" t="s">
        <v>682</v>
      </c>
    </row>
    <row r="21" spans="1:10" ht="30" x14ac:dyDescent="0.25">
      <c r="A21" s="107" t="s">
        <v>467</v>
      </c>
      <c r="B21" s="110"/>
      <c r="C21" s="106" t="s">
        <v>462</v>
      </c>
      <c r="D21" s="599" t="s">
        <v>6</v>
      </c>
      <c r="E21" s="112">
        <v>1</v>
      </c>
      <c r="F21" s="118">
        <v>834000</v>
      </c>
      <c r="G21" s="118">
        <v>834000</v>
      </c>
      <c r="H21" s="112" t="s">
        <v>133</v>
      </c>
      <c r="I21" s="112" t="s">
        <v>228</v>
      </c>
      <c r="J21" s="106" t="s">
        <v>461</v>
      </c>
    </row>
    <row r="22" spans="1:10" ht="59.25" customHeight="1" x14ac:dyDescent="0.25">
      <c r="A22" s="626" t="s">
        <v>464</v>
      </c>
      <c r="B22" s="621" t="s">
        <v>465</v>
      </c>
      <c r="C22" s="627" t="s">
        <v>403</v>
      </c>
      <c r="D22" s="623" t="s">
        <v>6</v>
      </c>
      <c r="E22" s="623">
        <v>4</v>
      </c>
      <c r="F22" s="624">
        <f>G22/E22</f>
        <v>1385750</v>
      </c>
      <c r="G22" s="624">
        <v>5543000</v>
      </c>
      <c r="H22" s="623" t="s">
        <v>106</v>
      </c>
      <c r="I22" s="623"/>
      <c r="J22" s="627" t="s">
        <v>466</v>
      </c>
    </row>
    <row r="23" spans="1:10" ht="27" customHeight="1" x14ac:dyDescent="0.25">
      <c r="A23" s="400" t="s">
        <v>610</v>
      </c>
      <c r="B23" s="398" t="s">
        <v>611</v>
      </c>
      <c r="C23" s="106" t="s">
        <v>462</v>
      </c>
      <c r="D23" s="599" t="s">
        <v>6</v>
      </c>
      <c r="E23" s="396">
        <v>1</v>
      </c>
      <c r="F23" s="118">
        <v>711070</v>
      </c>
      <c r="G23" s="118">
        <v>711070</v>
      </c>
      <c r="H23" s="396" t="s">
        <v>608</v>
      </c>
      <c r="I23" s="396" t="s">
        <v>228</v>
      </c>
      <c r="J23" s="106" t="s">
        <v>599</v>
      </c>
    </row>
    <row r="24" spans="1:10" x14ac:dyDescent="0.25">
      <c r="A24" s="228"/>
      <c r="B24" s="228"/>
      <c r="C24" s="228"/>
      <c r="D24" s="228"/>
      <c r="E24" s="228"/>
      <c r="F24" s="229"/>
      <c r="G24" s="229">
        <f>SUM(G16:G23)</f>
        <v>7721629</v>
      </c>
      <c r="H24" s="228"/>
      <c r="I24" s="228"/>
      <c r="J24" s="228"/>
    </row>
    <row r="25" spans="1:10" x14ac:dyDescent="0.25">
      <c r="A25" s="104"/>
      <c r="B25" s="104"/>
      <c r="C25" s="104"/>
      <c r="D25" s="104"/>
      <c r="E25" s="104"/>
      <c r="F25" s="118"/>
      <c r="G25" s="118"/>
      <c r="H25" s="104"/>
      <c r="I25" s="104"/>
      <c r="J25" s="104"/>
    </row>
    <row r="26" spans="1:10" x14ac:dyDescent="0.25">
      <c r="A26" s="104"/>
      <c r="B26" s="104"/>
      <c r="C26" s="104"/>
      <c r="D26" s="104"/>
      <c r="E26" s="104"/>
      <c r="F26" s="118"/>
      <c r="G26" s="118"/>
      <c r="H26" s="104"/>
      <c r="I26" s="104"/>
      <c r="J26" s="104"/>
    </row>
  </sheetData>
  <mergeCells count="19">
    <mergeCell ref="I6:I9"/>
    <mergeCell ref="H6:H9"/>
    <mergeCell ref="F6:F9"/>
    <mergeCell ref="A2:G2"/>
    <mergeCell ref="B6:B9"/>
    <mergeCell ref="A6:A9"/>
    <mergeCell ref="D6:D9"/>
    <mergeCell ref="E6:E9"/>
    <mergeCell ref="G6:G9"/>
    <mergeCell ref="A11:A12"/>
    <mergeCell ref="B11:B12"/>
    <mergeCell ref="C11:C12"/>
    <mergeCell ref="D11:D12"/>
    <mergeCell ref="E11:E12"/>
    <mergeCell ref="F11:F12"/>
    <mergeCell ref="G11:G12"/>
    <mergeCell ref="H11:H12"/>
    <mergeCell ref="J11:J12"/>
    <mergeCell ref="I11:I1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R22"/>
  <sheetViews>
    <sheetView workbookViewId="0">
      <selection activeCell="J14" sqref="J14"/>
    </sheetView>
  </sheetViews>
  <sheetFormatPr defaultRowHeight="15" x14ac:dyDescent="0.25"/>
  <cols>
    <col min="1" max="1" width="24.140625" customWidth="1"/>
    <col min="2" max="2" width="30.7109375" customWidth="1"/>
    <col min="3" max="3" width="15.5703125" customWidth="1"/>
    <col min="4" max="4" width="12.5703125" customWidth="1"/>
    <col min="5" max="5" width="12.28515625" customWidth="1"/>
    <col min="6" max="6" width="11.42578125" customWidth="1"/>
    <col min="7" max="7" width="12.85546875" customWidth="1"/>
    <col min="8" max="9" width="12.28515625" customWidth="1"/>
    <col min="10" max="10" width="26.85546875" customWidth="1"/>
    <col min="11" max="11" width="18.140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646" t="s">
        <v>152</v>
      </c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1"/>
      <c r="P2" s="1"/>
      <c r="Q2" s="1"/>
      <c r="R2" s="1"/>
    </row>
    <row r="3" spans="1:18" x14ac:dyDescent="0.25">
      <c r="A3" s="1"/>
      <c r="B3" s="4"/>
      <c r="C3" s="4"/>
      <c r="D3" s="4"/>
      <c r="E3" s="4"/>
      <c r="F3" s="1"/>
      <c r="G3" s="1"/>
      <c r="H3" s="1"/>
      <c r="I3" s="1"/>
      <c r="J3" s="1"/>
      <c r="K3" s="4"/>
      <c r="L3" s="4"/>
      <c r="M3" s="1"/>
      <c r="N3" s="1"/>
      <c r="O3" s="1"/>
      <c r="P3" s="1"/>
      <c r="Q3" s="1"/>
      <c r="R3" s="1"/>
    </row>
    <row r="4" spans="1:1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8" ht="62.25" customHeight="1" x14ac:dyDescent="0.25">
      <c r="A5" s="154" t="s">
        <v>46</v>
      </c>
      <c r="B5" s="155" t="s">
        <v>45</v>
      </c>
      <c r="C5" s="155" t="s">
        <v>42</v>
      </c>
      <c r="D5" s="155" t="s">
        <v>7</v>
      </c>
      <c r="E5" s="155" t="s">
        <v>0</v>
      </c>
      <c r="F5" s="155" t="s">
        <v>22</v>
      </c>
      <c r="G5" s="156" t="s">
        <v>49</v>
      </c>
      <c r="H5" s="155" t="s">
        <v>43</v>
      </c>
      <c r="I5" s="155" t="s">
        <v>170</v>
      </c>
      <c r="J5" s="157" t="s">
        <v>44</v>
      </c>
      <c r="K5" s="1"/>
      <c r="L5" s="1"/>
      <c r="M5" s="1"/>
      <c r="N5" s="1"/>
    </row>
    <row r="6" spans="1:18" x14ac:dyDescent="0.25">
      <c r="A6" s="660" t="s">
        <v>117</v>
      </c>
      <c r="B6" s="642" t="s">
        <v>138</v>
      </c>
      <c r="C6" s="637" t="s">
        <v>72</v>
      </c>
      <c r="D6" s="643" t="s">
        <v>110</v>
      </c>
      <c r="E6" s="643">
        <v>1</v>
      </c>
      <c r="F6" s="633">
        <v>124410</v>
      </c>
      <c r="G6" s="633">
        <v>124410</v>
      </c>
      <c r="H6" s="635" t="s">
        <v>363</v>
      </c>
      <c r="I6" s="639" t="s">
        <v>228</v>
      </c>
      <c r="J6" s="662" t="s">
        <v>118</v>
      </c>
      <c r="K6" s="1"/>
      <c r="L6" s="1"/>
      <c r="M6" s="1"/>
      <c r="N6" s="1"/>
    </row>
    <row r="7" spans="1:18" ht="21.75" customHeight="1" x14ac:dyDescent="0.25">
      <c r="A7" s="661"/>
      <c r="B7" s="638"/>
      <c r="C7" s="638"/>
      <c r="D7" s="644"/>
      <c r="E7" s="644"/>
      <c r="F7" s="634"/>
      <c r="G7" s="634"/>
      <c r="H7" s="636"/>
      <c r="I7" s="636"/>
      <c r="J7" s="663"/>
      <c r="K7" s="1"/>
      <c r="L7" s="1"/>
      <c r="M7" s="1"/>
      <c r="N7" s="1"/>
    </row>
    <row r="8" spans="1:18" ht="39.75" customHeight="1" x14ac:dyDescent="0.25">
      <c r="A8" s="353" t="s">
        <v>134</v>
      </c>
      <c r="B8" s="357" t="s">
        <v>138</v>
      </c>
      <c r="C8" s="357" t="s">
        <v>72</v>
      </c>
      <c r="D8" s="354" t="s">
        <v>6</v>
      </c>
      <c r="E8" s="354">
        <v>1</v>
      </c>
      <c r="F8" s="355">
        <v>2642112</v>
      </c>
      <c r="G8" s="355">
        <v>2642112</v>
      </c>
      <c r="H8" s="356" t="s">
        <v>135</v>
      </c>
      <c r="I8" s="356" t="s">
        <v>228</v>
      </c>
      <c r="J8" s="159" t="s">
        <v>136</v>
      </c>
      <c r="K8" s="1"/>
      <c r="L8" s="1"/>
      <c r="M8" s="1"/>
      <c r="N8" s="1"/>
    </row>
    <row r="9" spans="1:18" ht="39.75" customHeight="1" x14ac:dyDescent="0.25">
      <c r="A9" s="353" t="s">
        <v>447</v>
      </c>
      <c r="B9" s="357" t="s">
        <v>435</v>
      </c>
      <c r="C9" s="357" t="s">
        <v>72</v>
      </c>
      <c r="D9" s="354" t="s">
        <v>6</v>
      </c>
      <c r="E9" s="354">
        <v>1</v>
      </c>
      <c r="F9" s="355">
        <v>1901362.4</v>
      </c>
      <c r="G9" s="355">
        <f>E9*F9</f>
        <v>1901362.4</v>
      </c>
      <c r="H9" s="356" t="s">
        <v>384</v>
      </c>
      <c r="I9" s="356" t="s">
        <v>228</v>
      </c>
      <c r="J9" s="216" t="s">
        <v>448</v>
      </c>
      <c r="K9" s="1"/>
      <c r="L9" s="1"/>
      <c r="M9" s="1"/>
      <c r="N9" s="1"/>
    </row>
    <row r="10" spans="1:18" ht="39.75" customHeight="1" thickBot="1" x14ac:dyDescent="0.3">
      <c r="A10" s="242" t="s">
        <v>655</v>
      </c>
      <c r="B10" s="551"/>
      <c r="C10" s="553" t="s">
        <v>72</v>
      </c>
      <c r="D10" s="554" t="s">
        <v>6</v>
      </c>
      <c r="E10" s="554">
        <v>1</v>
      </c>
      <c r="F10" s="550">
        <v>90421.24</v>
      </c>
      <c r="G10" s="550">
        <v>90421.24</v>
      </c>
      <c r="H10" s="549"/>
      <c r="I10" s="98" t="s">
        <v>228</v>
      </c>
      <c r="J10" s="216" t="s">
        <v>571</v>
      </c>
      <c r="K10" s="1"/>
      <c r="L10" s="1"/>
      <c r="M10" s="1"/>
      <c r="N10" s="1"/>
    </row>
    <row r="11" spans="1:18" ht="21.75" customHeight="1" thickBot="1" x14ac:dyDescent="0.3">
      <c r="A11" s="362" t="s">
        <v>1</v>
      </c>
      <c r="B11" s="149"/>
      <c r="C11" s="149"/>
      <c r="D11" s="271"/>
      <c r="E11" s="271"/>
      <c r="F11" s="271"/>
      <c r="G11" s="272">
        <f>SUM(G6:G10)</f>
        <v>4758305.6400000006</v>
      </c>
      <c r="H11" s="273"/>
      <c r="I11" s="274"/>
      <c r="J11" s="31"/>
      <c r="K11" s="1"/>
      <c r="L11" s="1"/>
      <c r="M11" s="1"/>
      <c r="N11" s="1"/>
    </row>
    <row r="12" spans="1:18" ht="60" customHeight="1" x14ac:dyDescent="0.25">
      <c r="A12" s="160" t="s">
        <v>128</v>
      </c>
      <c r="B12" s="152" t="s">
        <v>138</v>
      </c>
      <c r="C12" s="152" t="s">
        <v>129</v>
      </c>
      <c r="D12" s="153" t="s">
        <v>41</v>
      </c>
      <c r="E12" s="153">
        <v>1</v>
      </c>
      <c r="F12" s="151">
        <v>8000000</v>
      </c>
      <c r="G12" s="151">
        <v>8000000</v>
      </c>
      <c r="H12" s="150" t="s">
        <v>130</v>
      </c>
      <c r="I12" s="150" t="s">
        <v>228</v>
      </c>
      <c r="J12" s="161" t="s">
        <v>129</v>
      </c>
      <c r="K12" s="1"/>
      <c r="L12" s="1"/>
      <c r="M12" s="1"/>
      <c r="N12" s="1"/>
    </row>
    <row r="13" spans="1:18" ht="60" customHeight="1" x14ac:dyDescent="0.25">
      <c r="A13" s="158" t="s">
        <v>27</v>
      </c>
      <c r="B13" s="195"/>
      <c r="C13" s="195" t="s">
        <v>298</v>
      </c>
      <c r="D13" s="197" t="s">
        <v>41</v>
      </c>
      <c r="E13" s="197">
        <v>1</v>
      </c>
      <c r="F13" s="193">
        <v>72000</v>
      </c>
      <c r="G13" s="193">
        <v>72000</v>
      </c>
      <c r="H13" s="191" t="s">
        <v>175</v>
      </c>
      <c r="I13" s="98" t="s">
        <v>228</v>
      </c>
      <c r="J13" s="216" t="s">
        <v>298</v>
      </c>
      <c r="K13" s="1"/>
      <c r="L13" s="1"/>
      <c r="M13" s="1"/>
      <c r="N13" s="1"/>
    </row>
    <row r="14" spans="1:18" ht="60" customHeight="1" x14ac:dyDescent="0.25">
      <c r="A14" s="259" t="s">
        <v>8</v>
      </c>
      <c r="B14" s="251" t="s">
        <v>329</v>
      </c>
      <c r="C14" s="27" t="s">
        <v>4</v>
      </c>
      <c r="D14" s="253" t="s">
        <v>41</v>
      </c>
      <c r="E14" s="253">
        <v>1</v>
      </c>
      <c r="F14" s="280">
        <v>20320.16</v>
      </c>
      <c r="G14" s="280">
        <f>F14</f>
        <v>20320.16</v>
      </c>
      <c r="H14" s="252" t="s">
        <v>104</v>
      </c>
      <c r="I14" s="252" t="s">
        <v>228</v>
      </c>
      <c r="J14" s="27" t="s">
        <v>4</v>
      </c>
      <c r="K14" s="1"/>
      <c r="L14" s="1"/>
      <c r="M14" s="1"/>
      <c r="N14" s="1"/>
    </row>
    <row r="15" spans="1:18" ht="60" customHeight="1" thickBot="1" x14ac:dyDescent="0.3">
      <c r="A15" s="406" t="s">
        <v>8</v>
      </c>
      <c r="B15" s="410" t="s">
        <v>329</v>
      </c>
      <c r="C15" s="27" t="s">
        <v>4</v>
      </c>
      <c r="D15" s="407" t="s">
        <v>41</v>
      </c>
      <c r="E15" s="407">
        <v>1</v>
      </c>
      <c r="F15" s="280">
        <v>66959.199999999997</v>
      </c>
      <c r="G15" s="280">
        <f>F15</f>
        <v>66959.199999999997</v>
      </c>
      <c r="H15" s="409" t="s">
        <v>104</v>
      </c>
      <c r="I15" s="409" t="s">
        <v>228</v>
      </c>
      <c r="J15" s="27" t="s">
        <v>4</v>
      </c>
      <c r="K15" s="1"/>
      <c r="L15" s="1"/>
      <c r="M15" s="1"/>
      <c r="N15" s="1"/>
    </row>
    <row r="16" spans="1:18" ht="15.75" thickBot="1" x14ac:dyDescent="0.3">
      <c r="A16" s="146" t="s">
        <v>1</v>
      </c>
      <c r="B16" s="19"/>
      <c r="C16" s="19"/>
      <c r="D16" s="17"/>
      <c r="E16" s="17"/>
      <c r="F16" s="17"/>
      <c r="G16" s="22">
        <f>SUM(G12:G15)</f>
        <v>8159279.3600000003</v>
      </c>
      <c r="H16" s="18"/>
      <c r="I16" s="92"/>
      <c r="J16" s="3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</sheetData>
  <mergeCells count="11">
    <mergeCell ref="F6:F7"/>
    <mergeCell ref="G6:G7"/>
    <mergeCell ref="H6:H7"/>
    <mergeCell ref="J6:J7"/>
    <mergeCell ref="B2:N2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R16"/>
  <sheetViews>
    <sheetView workbookViewId="0">
      <selection activeCell="C17" sqref="C17"/>
    </sheetView>
  </sheetViews>
  <sheetFormatPr defaultRowHeight="15" x14ac:dyDescent="0.25"/>
  <cols>
    <col min="1" max="1" width="20.7109375" customWidth="1"/>
    <col min="2" max="2" width="30.7109375" customWidth="1"/>
    <col min="3" max="3" width="18.7109375" customWidth="1"/>
    <col min="4" max="4" width="10.42578125" customWidth="1"/>
    <col min="5" max="5" width="12" customWidth="1"/>
    <col min="6" max="6" width="12.140625" customWidth="1"/>
    <col min="7" max="7" width="11.85546875" customWidth="1"/>
    <col min="8" max="9" width="12.140625" customWidth="1"/>
    <col min="10" max="10" width="19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7.140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2"/>
      <c r="P2" s="32"/>
      <c r="Q2" s="32"/>
      <c r="R2" s="32"/>
    </row>
    <row r="3" spans="1:18" x14ac:dyDescent="0.25">
      <c r="A3" s="1"/>
      <c r="B3" s="646" t="s">
        <v>153</v>
      </c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</row>
    <row r="4" spans="1:18" x14ac:dyDescent="0.25">
      <c r="A4" s="1"/>
      <c r="B4" s="42"/>
      <c r="C4" s="42"/>
      <c r="D4" s="42"/>
      <c r="E4" s="42"/>
      <c r="F4" s="42"/>
      <c r="G4" s="42"/>
      <c r="H4" s="42"/>
      <c r="I4" s="95"/>
      <c r="J4" s="42"/>
      <c r="K4" s="42"/>
      <c r="L4" s="42"/>
      <c r="M4" s="42"/>
      <c r="N4" s="42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8" ht="25.5" x14ac:dyDescent="0.25">
      <c r="A6" s="41" t="s">
        <v>46</v>
      </c>
      <c r="B6" s="41" t="s">
        <v>45</v>
      </c>
      <c r="C6" s="41" t="s">
        <v>42</v>
      </c>
      <c r="D6" s="41" t="s">
        <v>7</v>
      </c>
      <c r="E6" s="41" t="s">
        <v>0</v>
      </c>
      <c r="F6" s="41" t="s">
        <v>22</v>
      </c>
      <c r="G6" s="35" t="s">
        <v>49</v>
      </c>
      <c r="H6" s="41" t="s">
        <v>43</v>
      </c>
      <c r="I6" s="41" t="s">
        <v>170</v>
      </c>
      <c r="J6" s="41" t="s">
        <v>44</v>
      </c>
      <c r="K6" s="1"/>
      <c r="L6" s="1"/>
      <c r="M6" s="1"/>
      <c r="N6" s="1"/>
    </row>
    <row r="7" spans="1:18" x14ac:dyDescent="0.25">
      <c r="A7" s="640" t="s">
        <v>39</v>
      </c>
      <c r="B7" s="642" t="s">
        <v>148</v>
      </c>
      <c r="C7" s="640" t="s">
        <v>35</v>
      </c>
      <c r="D7" s="643" t="s">
        <v>26</v>
      </c>
      <c r="E7" s="643">
        <v>1</v>
      </c>
      <c r="F7" s="633">
        <v>4900000</v>
      </c>
      <c r="G7" s="633">
        <v>4900000</v>
      </c>
      <c r="H7" s="635" t="s">
        <v>475</v>
      </c>
      <c r="I7" s="639" t="s">
        <v>474</v>
      </c>
      <c r="J7" s="640" t="s">
        <v>35</v>
      </c>
      <c r="K7" s="1"/>
      <c r="L7" s="1"/>
      <c r="M7" s="1"/>
      <c r="N7" s="1"/>
    </row>
    <row r="8" spans="1:18" ht="51.75" customHeight="1" x14ac:dyDescent="0.25">
      <c r="A8" s="641"/>
      <c r="B8" s="638"/>
      <c r="C8" s="641"/>
      <c r="D8" s="644"/>
      <c r="E8" s="644"/>
      <c r="F8" s="634"/>
      <c r="G8" s="634"/>
      <c r="H8" s="636"/>
      <c r="I8" s="636"/>
      <c r="J8" s="641"/>
      <c r="K8" s="1"/>
      <c r="L8" s="1"/>
      <c r="M8" s="1"/>
      <c r="N8" s="1"/>
    </row>
    <row r="9" spans="1:18" ht="51.75" customHeight="1" thickBot="1" x14ac:dyDescent="0.3">
      <c r="A9" s="390" t="s">
        <v>27</v>
      </c>
      <c r="B9" s="385"/>
      <c r="C9" s="390" t="s">
        <v>298</v>
      </c>
      <c r="D9" s="643" t="s">
        <v>26</v>
      </c>
      <c r="E9" s="403">
        <v>1</v>
      </c>
      <c r="F9" s="384">
        <v>100000</v>
      </c>
      <c r="G9" s="384">
        <v>100000</v>
      </c>
      <c r="H9" s="383"/>
      <c r="I9" s="98" t="s">
        <v>228</v>
      </c>
      <c r="J9" s="390" t="s">
        <v>298</v>
      </c>
      <c r="K9" s="1"/>
      <c r="L9" s="1"/>
      <c r="M9" s="1"/>
      <c r="N9" s="1"/>
    </row>
    <row r="10" spans="1:18" ht="15.75" thickBot="1" x14ac:dyDescent="0.3">
      <c r="A10" s="19"/>
      <c r="B10" s="19"/>
      <c r="C10" s="19"/>
      <c r="D10" s="644"/>
      <c r="E10" s="17"/>
      <c r="F10" s="17"/>
      <c r="G10" s="22">
        <f>SUM(G7:G9)</f>
        <v>5000000</v>
      </c>
      <c r="H10" s="18"/>
      <c r="I10" s="92"/>
      <c r="J10" s="31"/>
      <c r="K10" s="1"/>
      <c r="L10" s="1"/>
      <c r="M10" s="1"/>
      <c r="N10" s="1"/>
    </row>
    <row r="11" spans="1:18" ht="60" customHeight="1" x14ac:dyDescent="0.25">
      <c r="A11" s="260" t="s">
        <v>347</v>
      </c>
      <c r="B11" s="261" t="s">
        <v>348</v>
      </c>
      <c r="C11" s="8" t="s">
        <v>72</v>
      </c>
      <c r="D11" s="257" t="s">
        <v>5</v>
      </c>
      <c r="E11" s="257">
        <v>6</v>
      </c>
      <c r="F11" s="255">
        <v>363720</v>
      </c>
      <c r="G11" s="255">
        <v>363720</v>
      </c>
      <c r="H11" s="256" t="s">
        <v>349</v>
      </c>
      <c r="I11" s="256" t="s">
        <v>228</v>
      </c>
      <c r="J11" s="258" t="s">
        <v>350</v>
      </c>
      <c r="K11" s="1"/>
      <c r="L11" s="1"/>
      <c r="M11" s="1"/>
      <c r="N11" s="1"/>
    </row>
    <row r="12" spans="1:18" ht="60" customHeight="1" thickBot="1" x14ac:dyDescent="0.3">
      <c r="A12" s="285" t="s">
        <v>360</v>
      </c>
      <c r="B12" s="284" t="s">
        <v>361</v>
      </c>
      <c r="C12" s="8" t="s">
        <v>72</v>
      </c>
      <c r="D12" s="287" t="s">
        <v>6</v>
      </c>
      <c r="E12" s="287">
        <v>1</v>
      </c>
      <c r="F12" s="286">
        <v>829000</v>
      </c>
      <c r="G12" s="286">
        <v>829000</v>
      </c>
      <c r="H12" s="288" t="s">
        <v>485</v>
      </c>
      <c r="I12" s="288" t="s">
        <v>228</v>
      </c>
      <c r="J12" s="284" t="s">
        <v>362</v>
      </c>
      <c r="K12" s="1"/>
      <c r="L12" s="1"/>
      <c r="M12" s="1"/>
      <c r="N12" s="1"/>
    </row>
    <row r="13" spans="1:18" ht="15.75" thickBot="1" x14ac:dyDescent="0.3">
      <c r="A13" s="19"/>
      <c r="B13" s="19"/>
      <c r="C13" s="19"/>
      <c r="D13" s="17"/>
      <c r="E13" s="17"/>
      <c r="F13" s="17"/>
      <c r="G13" s="22">
        <f>G11+G12</f>
        <v>1192720</v>
      </c>
      <c r="H13" s="18"/>
      <c r="I13" s="92"/>
      <c r="J13" s="3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</sheetData>
  <mergeCells count="12">
    <mergeCell ref="D9:D10"/>
    <mergeCell ref="A7:A8"/>
    <mergeCell ref="B7:B8"/>
    <mergeCell ref="C7:C8"/>
    <mergeCell ref="D7:D8"/>
    <mergeCell ref="B3:N3"/>
    <mergeCell ref="I7:I8"/>
    <mergeCell ref="E7:E8"/>
    <mergeCell ref="F7:F8"/>
    <mergeCell ref="G7:G8"/>
    <mergeCell ref="H7:H8"/>
    <mergeCell ref="J7:J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3:N32"/>
  <sheetViews>
    <sheetView workbookViewId="0">
      <selection activeCell="G8" sqref="F8:G14"/>
    </sheetView>
  </sheetViews>
  <sheetFormatPr defaultRowHeight="15" x14ac:dyDescent="0.25"/>
  <cols>
    <col min="1" max="1" width="20.85546875" customWidth="1"/>
    <col min="2" max="2" width="24.85546875" customWidth="1"/>
    <col min="3" max="3" width="26.42578125" customWidth="1"/>
    <col min="4" max="4" width="12.7109375" customWidth="1"/>
    <col min="5" max="5" width="11.140625" customWidth="1"/>
    <col min="6" max="6" width="12.7109375" customWidth="1"/>
    <col min="7" max="7" width="12.85546875" customWidth="1"/>
    <col min="8" max="9" width="13.28515625" customWidth="1"/>
    <col min="10" max="10" width="23.140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646" t="s">
        <v>154</v>
      </c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5.5" x14ac:dyDescent="0.25">
      <c r="A7" s="41" t="s">
        <v>46</v>
      </c>
      <c r="B7" s="41" t="s">
        <v>45</v>
      </c>
      <c r="C7" s="41" t="s">
        <v>42</v>
      </c>
      <c r="D7" s="41" t="s">
        <v>7</v>
      </c>
      <c r="E7" s="41" t="s">
        <v>0</v>
      </c>
      <c r="F7" s="41" t="s">
        <v>22</v>
      </c>
      <c r="G7" s="35" t="s">
        <v>49</v>
      </c>
      <c r="H7" s="41" t="s">
        <v>43</v>
      </c>
      <c r="I7" s="41" t="s">
        <v>170</v>
      </c>
      <c r="J7" s="41" t="s">
        <v>44</v>
      </c>
      <c r="K7" s="1"/>
      <c r="L7" s="1"/>
      <c r="M7" s="1"/>
      <c r="N7" s="1"/>
    </row>
    <row r="8" spans="1:14" ht="15" customHeight="1" x14ac:dyDescent="0.25">
      <c r="A8" s="640" t="s">
        <v>60</v>
      </c>
      <c r="B8" s="642" t="s">
        <v>148</v>
      </c>
      <c r="C8" s="640" t="s">
        <v>34</v>
      </c>
      <c r="D8" s="643" t="s">
        <v>26</v>
      </c>
      <c r="E8" s="643">
        <v>1</v>
      </c>
      <c r="F8" s="710">
        <v>1064400</v>
      </c>
      <c r="G8" s="711">
        <v>1064400</v>
      </c>
      <c r="H8" s="664" t="s">
        <v>106</v>
      </c>
      <c r="I8" s="639"/>
      <c r="J8" s="640" t="s">
        <v>34</v>
      </c>
      <c r="K8" s="1"/>
      <c r="L8" s="1"/>
      <c r="M8" s="1"/>
      <c r="N8" s="1"/>
    </row>
    <row r="9" spans="1:14" ht="53.25" customHeight="1" x14ac:dyDescent="0.25">
      <c r="A9" s="641"/>
      <c r="B9" s="638"/>
      <c r="C9" s="641"/>
      <c r="D9" s="644"/>
      <c r="E9" s="644"/>
      <c r="F9" s="718"/>
      <c r="G9" s="719"/>
      <c r="H9" s="665"/>
      <c r="I9" s="636"/>
      <c r="J9" s="641"/>
      <c r="K9" s="1"/>
      <c r="L9" s="1"/>
      <c r="M9" s="1"/>
      <c r="N9" s="1"/>
    </row>
    <row r="10" spans="1:14" ht="28.5" customHeight="1" x14ac:dyDescent="0.25">
      <c r="A10" s="265" t="s">
        <v>27</v>
      </c>
      <c r="B10" s="263"/>
      <c r="C10" s="27" t="s">
        <v>366</v>
      </c>
      <c r="D10" s="266" t="s">
        <v>26</v>
      </c>
      <c r="E10" s="266">
        <v>1</v>
      </c>
      <c r="F10" s="58">
        <v>503500</v>
      </c>
      <c r="G10" s="58">
        <v>503500</v>
      </c>
      <c r="H10" s="244"/>
      <c r="I10" s="264" t="s">
        <v>228</v>
      </c>
      <c r="J10" s="27" t="s">
        <v>366</v>
      </c>
      <c r="K10" s="1"/>
      <c r="L10" s="1"/>
      <c r="M10" s="1"/>
      <c r="N10" s="1"/>
    </row>
    <row r="11" spans="1:14" ht="28.5" customHeight="1" x14ac:dyDescent="0.25">
      <c r="A11" s="451" t="s">
        <v>27</v>
      </c>
      <c r="B11" s="452"/>
      <c r="C11" s="374" t="s">
        <v>298</v>
      </c>
      <c r="D11" s="387" t="s">
        <v>26</v>
      </c>
      <c r="E11" s="387">
        <v>1</v>
      </c>
      <c r="F11" s="58">
        <v>104000</v>
      </c>
      <c r="G11" s="58">
        <v>104000</v>
      </c>
      <c r="H11" s="244"/>
      <c r="I11" s="389" t="s">
        <v>228</v>
      </c>
      <c r="J11" s="27" t="s">
        <v>298</v>
      </c>
      <c r="K11" s="1"/>
      <c r="L11" s="1"/>
      <c r="M11" s="1"/>
      <c r="N11" s="1"/>
    </row>
    <row r="12" spans="1:14" ht="28.5" customHeight="1" x14ac:dyDescent="0.25">
      <c r="A12" s="451" t="s">
        <v>27</v>
      </c>
      <c r="B12" s="452"/>
      <c r="C12" s="374"/>
      <c r="D12" s="453" t="s">
        <v>26</v>
      </c>
      <c r="E12" s="453">
        <v>1</v>
      </c>
      <c r="F12" s="58">
        <v>439200</v>
      </c>
      <c r="G12" s="58">
        <v>439200</v>
      </c>
      <c r="H12" s="244"/>
      <c r="I12" s="455" t="s">
        <v>228</v>
      </c>
      <c r="J12" s="27"/>
      <c r="K12" s="1"/>
      <c r="L12" s="1"/>
      <c r="M12" s="1"/>
      <c r="N12" s="1"/>
    </row>
    <row r="13" spans="1:14" ht="28.5" customHeight="1" x14ac:dyDescent="0.25">
      <c r="A13" s="414" t="s">
        <v>477</v>
      </c>
      <c r="B13" s="416" t="s">
        <v>465</v>
      </c>
      <c r="C13" s="9" t="s">
        <v>184</v>
      </c>
      <c r="D13" s="387" t="s">
        <v>26</v>
      </c>
      <c r="E13" s="387">
        <v>1</v>
      </c>
      <c r="F13" s="58">
        <v>291200</v>
      </c>
      <c r="G13" s="58">
        <v>291200</v>
      </c>
      <c r="H13" s="415">
        <v>2025</v>
      </c>
      <c r="I13" s="503" t="s">
        <v>228</v>
      </c>
      <c r="J13" s="398" t="s">
        <v>478</v>
      </c>
      <c r="K13" s="1"/>
      <c r="L13" s="1"/>
      <c r="M13" s="1"/>
      <c r="N13" s="1"/>
    </row>
    <row r="14" spans="1:14" ht="28.5" customHeight="1" x14ac:dyDescent="0.25">
      <c r="A14" s="709" t="s">
        <v>699</v>
      </c>
      <c r="B14" s="704"/>
      <c r="C14" s="175"/>
      <c r="D14" s="608" t="s">
        <v>26</v>
      </c>
      <c r="E14" s="608">
        <v>1</v>
      </c>
      <c r="F14" s="375">
        <v>387000</v>
      </c>
      <c r="G14" s="375">
        <v>387000</v>
      </c>
      <c r="H14" s="712"/>
      <c r="I14" s="98" t="s">
        <v>228</v>
      </c>
      <c r="J14" s="713" t="s">
        <v>700</v>
      </c>
      <c r="K14" s="1"/>
      <c r="L14" s="1"/>
      <c r="M14" s="1"/>
      <c r="N14" s="1"/>
    </row>
    <row r="15" spans="1:14" ht="20.25" customHeight="1" x14ac:dyDescent="0.25">
      <c r="A15" s="102" t="s">
        <v>1</v>
      </c>
      <c r="B15" s="102"/>
      <c r="C15" s="102"/>
      <c r="D15" s="240"/>
      <c r="E15" s="240"/>
      <c r="F15" s="240"/>
      <c r="G15" s="278">
        <f>SUM(G8:G14)</f>
        <v>2789300</v>
      </c>
      <c r="H15" s="221"/>
      <c r="I15" s="219"/>
      <c r="J15" s="206"/>
      <c r="K15" s="1"/>
      <c r="L15" s="1"/>
      <c r="M15" s="1"/>
      <c r="N15" s="1"/>
    </row>
    <row r="16" spans="1:14" ht="51.75" x14ac:dyDescent="0.25">
      <c r="A16" s="119" t="s">
        <v>193</v>
      </c>
      <c r="B16" s="116" t="s">
        <v>188</v>
      </c>
      <c r="C16" s="8" t="s">
        <v>52</v>
      </c>
      <c r="D16" s="116" t="s">
        <v>6</v>
      </c>
      <c r="E16" s="232">
        <v>5</v>
      </c>
      <c r="F16" s="10">
        <v>115000</v>
      </c>
      <c r="G16" s="10">
        <f>E16*F16</f>
        <v>575000</v>
      </c>
      <c r="H16" s="116" t="s">
        <v>195</v>
      </c>
      <c r="I16" s="232" t="s">
        <v>228</v>
      </c>
      <c r="J16" s="8" t="s">
        <v>194</v>
      </c>
      <c r="K16" s="1"/>
      <c r="L16" s="1"/>
      <c r="M16" s="1"/>
      <c r="N16" s="1"/>
    </row>
    <row r="17" spans="1:14" ht="25.5" customHeight="1" x14ac:dyDescent="0.25">
      <c r="A17" s="640" t="s">
        <v>206</v>
      </c>
      <c r="B17" s="647" t="s">
        <v>188</v>
      </c>
      <c r="C17" s="647" t="s">
        <v>72</v>
      </c>
      <c r="D17" s="135" t="s">
        <v>214</v>
      </c>
      <c r="E17" s="232">
        <v>35</v>
      </c>
      <c r="F17" s="136">
        <v>8425</v>
      </c>
      <c r="G17" s="136">
        <f>E17*F17</f>
        <v>294875</v>
      </c>
      <c r="H17" s="647" t="s">
        <v>207</v>
      </c>
      <c r="I17" s="647" t="s">
        <v>228</v>
      </c>
      <c r="J17" s="8" t="s">
        <v>208</v>
      </c>
      <c r="K17" s="1"/>
      <c r="L17" s="1"/>
      <c r="M17" s="1"/>
      <c r="N17" s="1"/>
    </row>
    <row r="18" spans="1:14" x14ac:dyDescent="0.25">
      <c r="A18" s="654"/>
      <c r="B18" s="643"/>
      <c r="C18" s="643"/>
      <c r="D18" s="135" t="s">
        <v>214</v>
      </c>
      <c r="E18" s="190">
        <v>10</v>
      </c>
      <c r="F18" s="137">
        <v>7300</v>
      </c>
      <c r="G18" s="136">
        <f t="shared" ref="G18:G24" si="0">E18*F18</f>
        <v>73000</v>
      </c>
      <c r="H18" s="643"/>
      <c r="I18" s="643"/>
      <c r="J18" s="2" t="s">
        <v>209</v>
      </c>
      <c r="K18" s="1"/>
      <c r="L18" s="1"/>
      <c r="M18" s="1"/>
      <c r="N18" s="1"/>
    </row>
    <row r="19" spans="1:14" x14ac:dyDescent="0.25">
      <c r="A19" s="654"/>
      <c r="B19" s="643"/>
      <c r="C19" s="643"/>
      <c r="D19" s="135" t="s">
        <v>214</v>
      </c>
      <c r="E19" s="190">
        <v>12</v>
      </c>
      <c r="F19" s="137">
        <v>6300</v>
      </c>
      <c r="G19" s="136">
        <f t="shared" si="0"/>
        <v>75600</v>
      </c>
      <c r="H19" s="643"/>
      <c r="I19" s="643"/>
      <c r="J19" s="2" t="s">
        <v>210</v>
      </c>
      <c r="K19" s="1"/>
      <c r="L19" s="1"/>
      <c r="M19" s="1"/>
      <c r="N19" s="1"/>
    </row>
    <row r="20" spans="1:14" x14ac:dyDescent="0.25">
      <c r="A20" s="654"/>
      <c r="B20" s="643"/>
      <c r="C20" s="643"/>
      <c r="D20" s="135" t="s">
        <v>214</v>
      </c>
      <c r="E20" s="190">
        <v>8</v>
      </c>
      <c r="F20" s="137">
        <v>2700</v>
      </c>
      <c r="G20" s="136">
        <f t="shared" si="0"/>
        <v>21600</v>
      </c>
      <c r="H20" s="643"/>
      <c r="I20" s="643"/>
      <c r="J20" s="2" t="s">
        <v>211</v>
      </c>
      <c r="K20" s="1"/>
      <c r="L20" s="1"/>
      <c r="M20" s="1"/>
      <c r="N20" s="1"/>
    </row>
    <row r="21" spans="1:14" x14ac:dyDescent="0.25">
      <c r="A21" s="654"/>
      <c r="B21" s="643"/>
      <c r="C21" s="644"/>
      <c r="D21" s="135" t="s">
        <v>214</v>
      </c>
      <c r="E21" s="190">
        <v>18</v>
      </c>
      <c r="F21" s="137">
        <v>4075</v>
      </c>
      <c r="G21" s="136">
        <f t="shared" si="0"/>
        <v>73350</v>
      </c>
      <c r="H21" s="643"/>
      <c r="I21" s="643"/>
      <c r="J21" s="2" t="s">
        <v>212</v>
      </c>
      <c r="K21" s="1"/>
      <c r="L21" s="1"/>
      <c r="M21" s="1"/>
      <c r="N21" s="1"/>
    </row>
    <row r="22" spans="1:14" x14ac:dyDescent="0.25">
      <c r="A22" s="654"/>
      <c r="B22" s="643"/>
      <c r="C22" s="3"/>
      <c r="D22" s="230" t="s">
        <v>214</v>
      </c>
      <c r="E22" s="243">
        <v>1</v>
      </c>
      <c r="F22" s="238">
        <v>675</v>
      </c>
      <c r="G22" s="239">
        <f t="shared" si="0"/>
        <v>675</v>
      </c>
      <c r="H22" s="643"/>
      <c r="I22" s="644"/>
      <c r="J22" s="3" t="s">
        <v>213</v>
      </c>
      <c r="K22" s="1"/>
      <c r="L22" s="1"/>
      <c r="M22" s="1"/>
      <c r="N22" s="1"/>
    </row>
    <row r="23" spans="1:14" ht="25.5" x14ac:dyDescent="0.25">
      <c r="A23" s="231" t="s">
        <v>331</v>
      </c>
      <c r="B23" s="232" t="s">
        <v>329</v>
      </c>
      <c r="C23" s="8" t="s">
        <v>72</v>
      </c>
      <c r="D23" s="232" t="s">
        <v>6</v>
      </c>
      <c r="E23" s="232">
        <v>22</v>
      </c>
      <c r="F23" s="136">
        <v>9900</v>
      </c>
      <c r="G23" s="136">
        <f t="shared" si="0"/>
        <v>217800</v>
      </c>
      <c r="H23" s="232">
        <v>217800</v>
      </c>
      <c r="I23" s="8" t="s">
        <v>228</v>
      </c>
      <c r="J23" s="8" t="s">
        <v>330</v>
      </c>
      <c r="K23" s="1"/>
      <c r="L23" s="1"/>
      <c r="M23" s="1"/>
      <c r="N23" s="1"/>
    </row>
    <row r="24" spans="1:14" ht="25.5" x14ac:dyDescent="0.25">
      <c r="A24" s="231" t="s">
        <v>328</v>
      </c>
      <c r="B24" s="232" t="s">
        <v>329</v>
      </c>
      <c r="C24" s="8" t="s">
        <v>72</v>
      </c>
      <c r="D24" s="232" t="s">
        <v>6</v>
      </c>
      <c r="E24" s="232">
        <v>45</v>
      </c>
      <c r="F24" s="136">
        <v>3520</v>
      </c>
      <c r="G24" s="136">
        <f t="shared" si="0"/>
        <v>158400</v>
      </c>
      <c r="H24" s="232">
        <v>158400</v>
      </c>
      <c r="I24" s="8" t="s">
        <v>228</v>
      </c>
      <c r="J24" s="8" t="s">
        <v>332</v>
      </c>
      <c r="K24" s="1"/>
      <c r="L24" s="1"/>
      <c r="M24" s="1"/>
      <c r="N24" s="1"/>
    </row>
    <row r="25" spans="1:14" ht="24" x14ac:dyDescent="0.25">
      <c r="A25" s="242" t="s">
        <v>333</v>
      </c>
      <c r="B25" s="232" t="s">
        <v>329</v>
      </c>
      <c r="C25" s="8" t="s">
        <v>72</v>
      </c>
      <c r="D25" s="232" t="s">
        <v>6</v>
      </c>
      <c r="E25" s="232">
        <v>20</v>
      </c>
      <c r="F25" s="136">
        <f>G25/E25</f>
        <v>14085</v>
      </c>
      <c r="G25" s="136">
        <v>281700</v>
      </c>
      <c r="H25" s="232">
        <v>281700</v>
      </c>
      <c r="I25" s="2" t="s">
        <v>228</v>
      </c>
      <c r="J25" s="2" t="s">
        <v>334</v>
      </c>
      <c r="K25" s="1"/>
      <c r="L25" s="1"/>
      <c r="M25" s="1"/>
      <c r="N25" s="1"/>
    </row>
    <row r="26" spans="1:14" ht="24" x14ac:dyDescent="0.25">
      <c r="A26" s="242" t="s">
        <v>635</v>
      </c>
      <c r="B26" s="232" t="s">
        <v>636</v>
      </c>
      <c r="C26" s="8" t="s">
        <v>72</v>
      </c>
      <c r="D26" s="538" t="s">
        <v>6</v>
      </c>
      <c r="E26" s="190">
        <v>1</v>
      </c>
      <c r="F26" s="137">
        <v>431865</v>
      </c>
      <c r="G26" s="137">
        <v>431865</v>
      </c>
      <c r="H26" s="232" t="s">
        <v>688</v>
      </c>
      <c r="I26" s="2" t="s">
        <v>228</v>
      </c>
      <c r="J26" s="2"/>
      <c r="K26" s="1"/>
      <c r="L26" s="1"/>
      <c r="M26" s="1"/>
      <c r="N26" s="1"/>
    </row>
    <row r="27" spans="1:14" x14ac:dyDescent="0.25">
      <c r="A27" s="231"/>
      <c r="B27" s="232"/>
      <c r="C27" s="2"/>
      <c r="D27" s="232"/>
      <c r="E27" s="2"/>
      <c r="F27" s="137"/>
      <c r="G27" s="136"/>
      <c r="H27" s="232"/>
      <c r="I27" s="2"/>
      <c r="J27" s="2"/>
      <c r="K27" s="1"/>
      <c r="L27" s="1"/>
      <c r="M27" s="1"/>
      <c r="N27" s="1"/>
    </row>
    <row r="28" spans="1:14" x14ac:dyDescent="0.25">
      <c r="A28" s="102" t="s">
        <v>1</v>
      </c>
      <c r="B28" s="102"/>
      <c r="C28" s="102"/>
      <c r="D28" s="240"/>
      <c r="E28" s="240"/>
      <c r="F28" s="240"/>
      <c r="G28" s="241">
        <f>SUM(G16:G27)</f>
        <v>2203865</v>
      </c>
      <c r="H28" s="221"/>
      <c r="I28" s="219"/>
      <c r="J28" s="206"/>
    </row>
    <row r="29" spans="1:14" x14ac:dyDescent="0.25">
      <c r="A29" s="104"/>
      <c r="B29" s="104"/>
      <c r="C29" s="104"/>
      <c r="D29" s="104"/>
      <c r="E29" s="104"/>
      <c r="F29" s="104"/>
      <c r="G29" s="104"/>
      <c r="H29" s="104"/>
      <c r="I29" s="104"/>
      <c r="J29" s="104"/>
    </row>
    <row r="30" spans="1:14" x14ac:dyDescent="0.25">
      <c r="A30" s="104"/>
      <c r="B30" s="104"/>
      <c r="C30" s="104"/>
      <c r="D30" s="104"/>
      <c r="E30" s="104"/>
      <c r="F30" s="104"/>
      <c r="G30" s="104"/>
      <c r="H30" s="104"/>
      <c r="I30" s="104"/>
      <c r="J30" s="104"/>
    </row>
    <row r="31" spans="1:14" x14ac:dyDescent="0.25">
      <c r="A31" s="104"/>
      <c r="B31" s="104"/>
      <c r="C31" s="104"/>
      <c r="D31" s="104"/>
      <c r="E31" s="104"/>
      <c r="F31" s="104"/>
      <c r="G31" s="104"/>
      <c r="H31" s="104"/>
      <c r="I31" s="104"/>
      <c r="J31" s="104"/>
    </row>
    <row r="32" spans="1:14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</row>
  </sheetData>
  <mergeCells count="16">
    <mergeCell ref="I17:I22"/>
    <mergeCell ref="J8:J9"/>
    <mergeCell ref="B4:N4"/>
    <mergeCell ref="I8:I9"/>
    <mergeCell ref="A8:A9"/>
    <mergeCell ref="B8:B9"/>
    <mergeCell ref="C8:C9"/>
    <mergeCell ref="D8:D9"/>
    <mergeCell ref="E8:E9"/>
    <mergeCell ref="A17:A22"/>
    <mergeCell ref="B17:B22"/>
    <mergeCell ref="C17:C21"/>
    <mergeCell ref="H17:H22"/>
    <mergeCell ref="F8:F9"/>
    <mergeCell ref="G8:G9"/>
    <mergeCell ref="H8:H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Q18"/>
  <sheetViews>
    <sheetView workbookViewId="0">
      <selection activeCell="G16" sqref="G16"/>
    </sheetView>
  </sheetViews>
  <sheetFormatPr defaultRowHeight="15" x14ac:dyDescent="0.25"/>
  <cols>
    <col min="1" max="1" width="21.42578125" customWidth="1"/>
    <col min="2" max="2" width="24.85546875" customWidth="1"/>
    <col min="3" max="3" width="22.42578125" customWidth="1"/>
    <col min="4" max="4" width="11.28515625" customWidth="1"/>
    <col min="5" max="5" width="13" customWidth="1"/>
    <col min="6" max="6" width="14.5703125" customWidth="1"/>
    <col min="7" max="7" width="12.85546875" customWidth="1"/>
    <col min="8" max="9" width="14.42578125" customWidth="1"/>
    <col min="10" max="10" width="19" customWidth="1"/>
    <col min="11" max="11" width="20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 customHeight="1" x14ac:dyDescent="0.25">
      <c r="A2" s="1"/>
      <c r="B2" s="666" t="s">
        <v>155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1"/>
      <c r="Q2" s="1"/>
    </row>
    <row r="3" spans="1:17" x14ac:dyDescent="0.25">
      <c r="A3" s="1"/>
      <c r="B3" s="4"/>
      <c r="C3" s="4"/>
      <c r="D3" s="4"/>
      <c r="E3" s="4"/>
      <c r="F3" s="1"/>
      <c r="G3" s="1"/>
      <c r="H3" s="1"/>
      <c r="I3" s="1"/>
      <c r="K3" s="4"/>
      <c r="L3" s="1"/>
      <c r="M3" s="1"/>
      <c r="N3" s="1"/>
      <c r="O3" s="1"/>
      <c r="P3" s="1"/>
      <c r="Q3" s="1"/>
    </row>
    <row r="5" spans="1:17" ht="25.5" x14ac:dyDescent="0.25">
      <c r="A5" s="41" t="s">
        <v>46</v>
      </c>
      <c r="B5" s="41" t="s">
        <v>45</v>
      </c>
      <c r="C5" s="41" t="s">
        <v>42</v>
      </c>
      <c r="D5" s="41" t="s">
        <v>7</v>
      </c>
      <c r="E5" s="41" t="s">
        <v>0</v>
      </c>
      <c r="F5" s="41" t="s">
        <v>22</v>
      </c>
      <c r="G5" s="35" t="s">
        <v>49</v>
      </c>
      <c r="H5" s="41" t="s">
        <v>43</v>
      </c>
      <c r="I5" s="41" t="s">
        <v>170</v>
      </c>
      <c r="J5" s="41" t="s">
        <v>44</v>
      </c>
    </row>
    <row r="6" spans="1:17" ht="75" x14ac:dyDescent="0.25">
      <c r="A6" s="107" t="s">
        <v>182</v>
      </c>
      <c r="B6" s="110" t="s">
        <v>183</v>
      </c>
      <c r="C6" s="106" t="s">
        <v>184</v>
      </c>
      <c r="D6" s="112" t="s">
        <v>41</v>
      </c>
      <c r="E6" s="112">
        <v>1</v>
      </c>
      <c r="F6" s="111">
        <v>920000</v>
      </c>
      <c r="G6" s="111">
        <v>920000</v>
      </c>
      <c r="H6" s="112" t="s">
        <v>185</v>
      </c>
      <c r="I6" s="112" t="s">
        <v>228</v>
      </c>
      <c r="J6" s="106" t="s">
        <v>186</v>
      </c>
      <c r="N6" s="543" t="s">
        <v>642</v>
      </c>
    </row>
    <row r="7" spans="1:17" x14ac:dyDescent="0.25">
      <c r="A7" s="107" t="s">
        <v>27</v>
      </c>
      <c r="B7" s="110"/>
      <c r="C7" s="106" t="s">
        <v>298</v>
      </c>
      <c r="D7" s="112" t="s">
        <v>41</v>
      </c>
      <c r="E7" s="112">
        <v>1</v>
      </c>
      <c r="F7" s="111">
        <v>80000</v>
      </c>
      <c r="G7" s="111">
        <v>80000</v>
      </c>
      <c r="H7" s="112"/>
      <c r="I7" s="112" t="s">
        <v>228</v>
      </c>
      <c r="J7" s="106" t="s">
        <v>298</v>
      </c>
    </row>
    <row r="8" spans="1:17" ht="36.75" customHeight="1" x14ac:dyDescent="0.25">
      <c r="A8" s="667" t="s">
        <v>171</v>
      </c>
      <c r="B8" s="668" t="s">
        <v>361</v>
      </c>
      <c r="C8" s="106" t="s">
        <v>298</v>
      </c>
      <c r="D8" s="396" t="s">
        <v>41</v>
      </c>
      <c r="E8" s="396">
        <v>1</v>
      </c>
      <c r="F8" s="111">
        <v>833199</v>
      </c>
      <c r="G8" s="111">
        <v>833199</v>
      </c>
      <c r="H8" s="396"/>
      <c r="I8" s="396" t="s">
        <v>228</v>
      </c>
      <c r="J8" s="106" t="s">
        <v>298</v>
      </c>
    </row>
    <row r="9" spans="1:17" ht="21" customHeight="1" x14ac:dyDescent="0.25">
      <c r="A9" s="667"/>
      <c r="B9" s="668"/>
      <c r="C9" s="106"/>
      <c r="D9" s="396"/>
      <c r="E9" s="396"/>
      <c r="F9" s="111"/>
      <c r="G9" s="111"/>
      <c r="H9" s="396"/>
      <c r="I9" s="396"/>
      <c r="J9" s="106" t="s">
        <v>364</v>
      </c>
    </row>
    <row r="10" spans="1:17" ht="33.75" customHeight="1" x14ac:dyDescent="0.25">
      <c r="A10" s="542" t="s">
        <v>640</v>
      </c>
      <c r="B10" s="398" t="s">
        <v>638</v>
      </c>
      <c r="C10" s="106" t="s">
        <v>184</v>
      </c>
      <c r="D10" s="396" t="s">
        <v>41</v>
      </c>
      <c r="E10" s="396">
        <v>1</v>
      </c>
      <c r="F10" s="111">
        <v>700000</v>
      </c>
      <c r="G10" s="111">
        <v>700000</v>
      </c>
      <c r="H10" s="396" t="s">
        <v>641</v>
      </c>
      <c r="I10" s="396" t="s">
        <v>228</v>
      </c>
      <c r="J10" s="106" t="s">
        <v>184</v>
      </c>
    </row>
    <row r="11" spans="1:17" ht="33.75" customHeight="1" x14ac:dyDescent="0.25">
      <c r="A11" s="242" t="s">
        <v>642</v>
      </c>
      <c r="B11" s="398"/>
      <c r="C11" s="106" t="s">
        <v>184</v>
      </c>
      <c r="D11" s="613" t="s">
        <v>41</v>
      </c>
      <c r="E11" s="613">
        <v>1</v>
      </c>
      <c r="F11" s="724">
        <v>894600</v>
      </c>
      <c r="G11" s="724">
        <v>894600</v>
      </c>
      <c r="H11" s="613"/>
      <c r="I11" s="613" t="s">
        <v>228</v>
      </c>
      <c r="J11" s="106" t="s">
        <v>298</v>
      </c>
    </row>
    <row r="12" spans="1:17" ht="33.75" customHeight="1" x14ac:dyDescent="0.25">
      <c r="A12" s="730" t="s">
        <v>701</v>
      </c>
      <c r="B12" s="398"/>
      <c r="C12" s="106"/>
      <c r="D12" s="613" t="s">
        <v>41</v>
      </c>
      <c r="E12" s="613">
        <v>1</v>
      </c>
      <c r="F12" s="731">
        <v>779878.40000000002</v>
      </c>
      <c r="G12" s="731">
        <v>779878.40000000002</v>
      </c>
      <c r="H12" s="613"/>
      <c r="I12" s="613" t="s">
        <v>228</v>
      </c>
      <c r="J12" s="106"/>
    </row>
    <row r="13" spans="1:17" ht="33.75" customHeight="1" x14ac:dyDescent="0.25">
      <c r="A13" s="730" t="s">
        <v>701</v>
      </c>
      <c r="B13" s="398"/>
      <c r="C13" s="106"/>
      <c r="D13" s="613" t="s">
        <v>41</v>
      </c>
      <c r="E13" s="613">
        <v>1</v>
      </c>
      <c r="F13" s="731">
        <v>134400</v>
      </c>
      <c r="G13" s="731">
        <v>134400</v>
      </c>
      <c r="H13" s="613"/>
      <c r="I13" s="613" t="s">
        <v>228</v>
      </c>
      <c r="J13" s="106"/>
    </row>
    <row r="14" spans="1:17" ht="33.75" customHeight="1" x14ac:dyDescent="0.25">
      <c r="A14" s="730" t="s">
        <v>27</v>
      </c>
      <c r="B14" s="398"/>
      <c r="C14" s="106"/>
      <c r="D14" s="613" t="s">
        <v>41</v>
      </c>
      <c r="E14" s="613">
        <v>1</v>
      </c>
      <c r="F14" s="731">
        <v>320000</v>
      </c>
      <c r="G14" s="731">
        <v>320000</v>
      </c>
      <c r="H14" s="613"/>
      <c r="I14" s="613" t="s">
        <v>228</v>
      </c>
      <c r="J14" s="106"/>
    </row>
    <row r="15" spans="1:17" ht="15.75" thickBot="1" x14ac:dyDescent="0.3">
      <c r="A15" s="149"/>
      <c r="B15" s="149"/>
      <c r="C15" s="149"/>
      <c r="D15" s="276"/>
      <c r="E15" s="271"/>
      <c r="F15" s="271"/>
      <c r="G15" s="272">
        <f>SUM(G6:G14)</f>
        <v>4662077.4000000004</v>
      </c>
      <c r="H15" s="273"/>
      <c r="I15" s="274"/>
      <c r="J15" s="275"/>
    </row>
    <row r="16" spans="1:17" ht="45" x14ac:dyDescent="0.25">
      <c r="A16" s="254" t="s">
        <v>343</v>
      </c>
      <c r="B16" s="110" t="s">
        <v>344</v>
      </c>
      <c r="C16" s="106" t="s">
        <v>345</v>
      </c>
      <c r="D16" s="112" t="s">
        <v>41</v>
      </c>
      <c r="E16" s="112">
        <v>1</v>
      </c>
      <c r="F16" s="111">
        <v>909705</v>
      </c>
      <c r="G16" s="111">
        <f>F16</f>
        <v>909705</v>
      </c>
      <c r="H16" s="112" t="s">
        <v>346</v>
      </c>
      <c r="I16" s="112" t="s">
        <v>228</v>
      </c>
      <c r="J16" s="106" t="s">
        <v>345</v>
      </c>
    </row>
    <row r="17" spans="1:10" ht="30" customHeight="1" thickBot="1" x14ac:dyDescent="0.3">
      <c r="A17" s="542" t="s">
        <v>639</v>
      </c>
      <c r="B17" s="398" t="s">
        <v>638</v>
      </c>
      <c r="C17" s="106" t="s">
        <v>242</v>
      </c>
      <c r="D17" s="589" t="s">
        <v>6</v>
      </c>
      <c r="E17" s="589">
        <v>1</v>
      </c>
      <c r="F17" s="111">
        <v>553335</v>
      </c>
      <c r="G17" s="111">
        <v>553335</v>
      </c>
      <c r="H17" s="589" t="s">
        <v>613</v>
      </c>
      <c r="I17" s="589" t="s">
        <v>228</v>
      </c>
      <c r="J17" s="218" t="s">
        <v>242</v>
      </c>
    </row>
    <row r="18" spans="1:10" ht="15.75" thickBot="1" x14ac:dyDescent="0.3">
      <c r="A18" s="149"/>
      <c r="B18" s="149"/>
      <c r="C18" s="149"/>
      <c r="D18" s="271"/>
      <c r="E18" s="271"/>
      <c r="F18" s="271"/>
      <c r="G18" s="272">
        <f>SUM(G16:G17)</f>
        <v>1463040</v>
      </c>
      <c r="H18" s="273"/>
      <c r="I18" s="274"/>
      <c r="J18" s="31"/>
    </row>
  </sheetData>
  <mergeCells count="3">
    <mergeCell ref="B2:O2"/>
    <mergeCell ref="A8:A9"/>
    <mergeCell ref="B8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Q20"/>
  <sheetViews>
    <sheetView workbookViewId="0">
      <selection activeCell="G8" sqref="G8"/>
    </sheetView>
  </sheetViews>
  <sheetFormatPr defaultRowHeight="15" x14ac:dyDescent="0.25"/>
  <cols>
    <col min="1" max="1" width="31.140625" customWidth="1"/>
    <col min="2" max="2" width="20.5703125" customWidth="1"/>
    <col min="3" max="3" width="17.42578125" customWidth="1"/>
    <col min="4" max="4" width="12.85546875" customWidth="1"/>
    <col min="5" max="5" width="11.28515625" customWidth="1"/>
    <col min="6" max="6" width="16.7109375" customWidth="1"/>
    <col min="7" max="7" width="13.7109375" customWidth="1"/>
    <col min="8" max="9" width="11.7109375" customWidth="1"/>
    <col min="10" max="10" width="17.5703125" customWidth="1"/>
    <col min="11" max="11" width="20" customWidth="1"/>
  </cols>
  <sheetData>
    <row r="1" spans="1:17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6" customHeight="1" x14ac:dyDescent="0.25">
      <c r="A2" s="1"/>
      <c r="B2" s="653" t="s">
        <v>156</v>
      </c>
      <c r="C2" s="653"/>
      <c r="D2" s="653"/>
      <c r="E2" s="653"/>
      <c r="F2" s="653"/>
      <c r="G2" s="653"/>
      <c r="H2" s="1"/>
      <c r="I2" s="1"/>
      <c r="J2" s="4"/>
      <c r="K2" s="15"/>
      <c r="L2" s="14"/>
      <c r="M2" s="14"/>
      <c r="N2" s="14"/>
      <c r="O2" s="14"/>
      <c r="P2" s="14"/>
      <c r="Q2" s="14"/>
    </row>
    <row r="3" spans="1:17" x14ac:dyDescent="0.25">
      <c r="A3" s="1"/>
      <c r="B3" s="4"/>
      <c r="C3" s="1"/>
      <c r="D3" s="1"/>
      <c r="E3" s="1"/>
      <c r="F3" s="1"/>
      <c r="G3" s="1"/>
      <c r="H3" s="30"/>
      <c r="I3" s="30"/>
      <c r="J3" s="4"/>
      <c r="K3" s="15"/>
      <c r="L3" s="14"/>
      <c r="M3" s="14"/>
      <c r="N3" s="14"/>
      <c r="O3" s="14"/>
      <c r="P3" s="14"/>
      <c r="Q3" s="14"/>
    </row>
    <row r="4" spans="1:17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7" ht="25.5" x14ac:dyDescent="0.25">
      <c r="A5" s="41" t="s">
        <v>46</v>
      </c>
      <c r="B5" s="41" t="s">
        <v>45</v>
      </c>
      <c r="C5" s="41" t="s">
        <v>42</v>
      </c>
      <c r="D5" s="41" t="s">
        <v>7</v>
      </c>
      <c r="E5" s="41" t="s">
        <v>0</v>
      </c>
      <c r="F5" s="41" t="s">
        <v>22</v>
      </c>
      <c r="G5" s="35" t="s">
        <v>49</v>
      </c>
      <c r="H5" s="41" t="s">
        <v>43</v>
      </c>
      <c r="I5" s="41" t="s">
        <v>170</v>
      </c>
      <c r="J5" s="41" t="s">
        <v>44</v>
      </c>
    </row>
    <row r="6" spans="1:17" ht="15" customHeight="1" x14ac:dyDescent="0.25">
      <c r="A6" s="640" t="s">
        <v>63</v>
      </c>
      <c r="B6" s="642" t="s">
        <v>148</v>
      </c>
      <c r="C6" s="640" t="s">
        <v>64</v>
      </c>
      <c r="D6" s="643" t="s">
        <v>26</v>
      </c>
      <c r="E6" s="643">
        <v>1</v>
      </c>
      <c r="F6" s="633">
        <v>287611</v>
      </c>
      <c r="G6" s="633">
        <v>287612.64</v>
      </c>
      <c r="H6" s="635" t="s">
        <v>54</v>
      </c>
      <c r="I6" s="93"/>
      <c r="J6" s="640" t="s">
        <v>64</v>
      </c>
    </row>
    <row r="7" spans="1:17" ht="56.25" customHeight="1" x14ac:dyDescent="0.25">
      <c r="A7" s="641"/>
      <c r="B7" s="638"/>
      <c r="C7" s="641"/>
      <c r="D7" s="644"/>
      <c r="E7" s="644"/>
      <c r="F7" s="634"/>
      <c r="G7" s="634"/>
      <c r="H7" s="636"/>
      <c r="I7" s="94" t="s">
        <v>228</v>
      </c>
      <c r="J7" s="641"/>
    </row>
    <row r="8" spans="1:17" x14ac:dyDescent="0.25">
      <c r="A8" s="248" t="s">
        <v>8</v>
      </c>
      <c r="B8" s="248" t="s">
        <v>329</v>
      </c>
      <c r="C8" s="27" t="s">
        <v>4</v>
      </c>
      <c r="D8" s="249" t="s">
        <v>41</v>
      </c>
      <c r="E8" s="249">
        <v>1</v>
      </c>
      <c r="F8" s="280">
        <v>16450.560000000001</v>
      </c>
      <c r="G8" s="280">
        <v>16450.560000000001</v>
      </c>
      <c r="H8" s="250" t="s">
        <v>104</v>
      </c>
      <c r="I8" s="593" t="s">
        <v>228</v>
      </c>
      <c r="J8" s="27" t="s">
        <v>4</v>
      </c>
    </row>
    <row r="9" spans="1:17" x14ac:dyDescent="0.25">
      <c r="A9" s="321" t="s">
        <v>8</v>
      </c>
      <c r="B9" s="410" t="s">
        <v>329</v>
      </c>
      <c r="C9" s="27" t="s">
        <v>4</v>
      </c>
      <c r="D9" s="324" t="s">
        <v>41</v>
      </c>
      <c r="E9" s="324">
        <v>2</v>
      </c>
      <c r="F9" s="280">
        <v>33453.919999999998</v>
      </c>
      <c r="G9" s="280">
        <v>33453.919999999998</v>
      </c>
      <c r="H9" s="318" t="s">
        <v>54</v>
      </c>
      <c r="I9" s="593" t="s">
        <v>228</v>
      </c>
      <c r="J9" s="27" t="s">
        <v>4</v>
      </c>
    </row>
    <row r="10" spans="1:17" x14ac:dyDescent="0.25">
      <c r="A10" s="410" t="s">
        <v>8</v>
      </c>
      <c r="B10" s="410" t="s">
        <v>329</v>
      </c>
      <c r="C10" s="27" t="s">
        <v>4</v>
      </c>
      <c r="D10" s="519" t="s">
        <v>41</v>
      </c>
      <c r="E10" s="407">
        <v>1</v>
      </c>
      <c r="F10" s="280">
        <v>34841.120000000003</v>
      </c>
      <c r="G10" s="280">
        <v>34841.120000000003</v>
      </c>
      <c r="H10" s="404" t="s">
        <v>54</v>
      </c>
      <c r="I10" s="593" t="s">
        <v>228</v>
      </c>
      <c r="J10" s="27" t="s">
        <v>4</v>
      </c>
    </row>
    <row r="11" spans="1:17" ht="25.5" x14ac:dyDescent="0.25">
      <c r="A11" s="414" t="s">
        <v>482</v>
      </c>
      <c r="B11" s="518" t="s">
        <v>465</v>
      </c>
      <c r="C11" s="27" t="s">
        <v>291</v>
      </c>
      <c r="D11" s="519" t="s">
        <v>41</v>
      </c>
      <c r="E11" s="519">
        <v>1</v>
      </c>
      <c r="F11" s="280">
        <v>140560</v>
      </c>
      <c r="G11" s="280">
        <v>140560</v>
      </c>
      <c r="H11" s="383" t="s">
        <v>54</v>
      </c>
      <c r="I11" s="409" t="s">
        <v>228</v>
      </c>
      <c r="J11" s="27" t="s">
        <v>478</v>
      </c>
    </row>
    <row r="12" spans="1:17" ht="26.25" thickBot="1" x14ac:dyDescent="0.3">
      <c r="A12" s="533" t="s">
        <v>622</v>
      </c>
      <c r="B12" s="518"/>
      <c r="C12" s="27" t="s">
        <v>291</v>
      </c>
      <c r="D12" s="519" t="s">
        <v>41</v>
      </c>
      <c r="E12" s="516">
        <v>1</v>
      </c>
      <c r="F12" s="534">
        <v>895000</v>
      </c>
      <c r="G12" s="534">
        <v>895000</v>
      </c>
      <c r="H12" s="514" t="s">
        <v>54</v>
      </c>
      <c r="I12" s="98"/>
      <c r="J12" s="376" t="s">
        <v>298</v>
      </c>
    </row>
    <row r="13" spans="1:17" ht="15.75" thickBot="1" x14ac:dyDescent="0.3">
      <c r="A13" s="19"/>
      <c r="B13" s="149"/>
      <c r="C13" s="149"/>
      <c r="D13" s="271"/>
      <c r="E13" s="17"/>
      <c r="F13" s="271"/>
      <c r="G13" s="272">
        <f>SUM(G6:G12)</f>
        <v>1407918.24</v>
      </c>
      <c r="H13" s="18"/>
      <c r="I13" s="274"/>
      <c r="J13" s="275"/>
    </row>
    <row r="14" spans="1:17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7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</row>
    <row r="16" spans="1:17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</row>
    <row r="17" spans="1:10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</row>
    <row r="18" spans="1:10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</row>
    <row r="19" spans="1:10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0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</row>
  </sheetData>
  <mergeCells count="10">
    <mergeCell ref="B2:G2"/>
    <mergeCell ref="J6:J7"/>
    <mergeCell ref="A6:A7"/>
    <mergeCell ref="B6:B7"/>
    <mergeCell ref="C6:C7"/>
    <mergeCell ref="D6:D7"/>
    <mergeCell ref="E6:E7"/>
    <mergeCell ref="F6:F7"/>
    <mergeCell ref="G6:G7"/>
    <mergeCell ref="H6:H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2:J18"/>
  <sheetViews>
    <sheetView workbookViewId="0">
      <selection activeCell="G11" sqref="G11"/>
    </sheetView>
  </sheetViews>
  <sheetFormatPr defaultRowHeight="15" x14ac:dyDescent="0.25"/>
  <cols>
    <col min="1" max="1" width="21.85546875" customWidth="1"/>
    <col min="2" max="2" width="24.85546875" customWidth="1"/>
    <col min="3" max="3" width="18.5703125" customWidth="1"/>
    <col min="4" max="4" width="9.7109375" customWidth="1"/>
    <col min="5" max="5" width="12.85546875" customWidth="1"/>
    <col min="6" max="6" width="14" customWidth="1"/>
    <col min="7" max="7" width="12.85546875" customWidth="1"/>
    <col min="8" max="9" width="14.140625" customWidth="1"/>
    <col min="10" max="10" width="22.5703125" customWidth="1"/>
    <col min="11" max="11" width="11.140625" customWidth="1"/>
    <col min="12" max="12" width="20" customWidth="1"/>
    <col min="15" max="15" width="10" bestFit="1" customWidth="1"/>
    <col min="16" max="16" width="12.14062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653" t="s">
        <v>157</v>
      </c>
      <c r="C3" s="653"/>
      <c r="D3" s="653"/>
      <c r="E3" s="653"/>
      <c r="F3" s="653"/>
      <c r="G3" s="653"/>
      <c r="H3" s="1"/>
      <c r="I3" s="1"/>
      <c r="J3" s="1"/>
    </row>
    <row r="4" spans="1:10" x14ac:dyDescent="0.25">
      <c r="A4" s="1"/>
      <c r="B4" s="23"/>
      <c r="C4" s="23"/>
      <c r="D4" s="23"/>
      <c r="E4" s="23"/>
      <c r="F4" s="23"/>
      <c r="G4" s="23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25.5" x14ac:dyDescent="0.25">
      <c r="A6" s="41" t="s">
        <v>46</v>
      </c>
      <c r="B6" s="41" t="s">
        <v>45</v>
      </c>
      <c r="C6" s="41" t="s">
        <v>42</v>
      </c>
      <c r="D6" s="41" t="s">
        <v>7</v>
      </c>
      <c r="E6" s="41" t="s">
        <v>0</v>
      </c>
      <c r="F6" s="41" t="s">
        <v>22</v>
      </c>
      <c r="G6" s="35" t="s">
        <v>49</v>
      </c>
      <c r="H6" s="41" t="s">
        <v>43</v>
      </c>
      <c r="I6" s="41" t="s">
        <v>170</v>
      </c>
      <c r="J6" s="41" t="s">
        <v>44</v>
      </c>
    </row>
    <row r="7" spans="1:10" x14ac:dyDescent="0.25">
      <c r="A7" s="640" t="s">
        <v>65</v>
      </c>
      <c r="B7" s="642" t="s">
        <v>148</v>
      </c>
      <c r="C7" s="640" t="s">
        <v>28</v>
      </c>
      <c r="D7" s="643" t="s">
        <v>26</v>
      </c>
      <c r="E7" s="643">
        <v>1</v>
      </c>
      <c r="F7" s="633">
        <v>7670000</v>
      </c>
      <c r="G7" s="633">
        <v>7670000</v>
      </c>
      <c r="H7" s="635" t="s">
        <v>489</v>
      </c>
      <c r="I7" s="639" t="s">
        <v>228</v>
      </c>
      <c r="J7" s="640" t="s">
        <v>28</v>
      </c>
    </row>
    <row r="8" spans="1:10" ht="82.5" customHeight="1" x14ac:dyDescent="0.25">
      <c r="A8" s="641"/>
      <c r="B8" s="638"/>
      <c r="C8" s="641"/>
      <c r="D8" s="644"/>
      <c r="E8" s="644"/>
      <c r="F8" s="634"/>
      <c r="G8" s="634"/>
      <c r="H8" s="636"/>
      <c r="I8" s="636"/>
      <c r="J8" s="641"/>
    </row>
    <row r="9" spans="1:10" ht="15.75" thickBot="1" x14ac:dyDescent="0.3">
      <c r="A9" s="46" t="s">
        <v>27</v>
      </c>
      <c r="B9" s="370" t="s">
        <v>298</v>
      </c>
      <c r="C9" s="27"/>
      <c r="D9" s="11" t="s">
        <v>26</v>
      </c>
      <c r="E9" s="11">
        <v>1</v>
      </c>
      <c r="F9" s="58">
        <v>96000</v>
      </c>
      <c r="G9" s="58">
        <v>96000</v>
      </c>
      <c r="H9" s="47"/>
      <c r="I9" s="97" t="s">
        <v>228</v>
      </c>
      <c r="J9" s="370" t="s">
        <v>298</v>
      </c>
    </row>
    <row r="10" spans="1:10" x14ac:dyDescent="0.25">
      <c r="A10" s="76"/>
      <c r="B10" s="76"/>
      <c r="C10" s="76"/>
      <c r="D10" s="77"/>
      <c r="E10" s="77"/>
      <c r="F10" s="77"/>
      <c r="G10" s="78">
        <f>SUM(G7:G9)</f>
        <v>7766000</v>
      </c>
      <c r="H10" s="79"/>
      <c r="I10" s="99"/>
      <c r="J10" s="103"/>
    </row>
    <row r="11" spans="1:10" ht="38.25" customHeight="1" x14ac:dyDescent="0.25">
      <c r="A11" s="353" t="s">
        <v>444</v>
      </c>
      <c r="B11" s="8" t="s">
        <v>435</v>
      </c>
      <c r="C11" s="353" t="s">
        <v>445</v>
      </c>
      <c r="D11" s="2" t="s">
        <v>6</v>
      </c>
      <c r="E11" s="354">
        <v>1</v>
      </c>
      <c r="F11" s="355">
        <v>2389865.4</v>
      </c>
      <c r="G11" s="354">
        <f>E11*F11</f>
        <v>2389865.4</v>
      </c>
      <c r="H11" s="354" t="s">
        <v>446</v>
      </c>
      <c r="I11" s="470" t="s">
        <v>228</v>
      </c>
      <c r="J11" s="353" t="s">
        <v>445</v>
      </c>
    </row>
    <row r="12" spans="1:10" x14ac:dyDescent="0.25">
      <c r="A12" s="2"/>
      <c r="B12" s="2"/>
      <c r="C12" s="2"/>
      <c r="D12" s="2"/>
      <c r="E12" s="2"/>
      <c r="F12" s="2"/>
      <c r="G12" s="190">
        <f>SUM(G11)</f>
        <v>2389865.4</v>
      </c>
      <c r="H12" s="2"/>
      <c r="I12" s="2"/>
      <c r="J12" s="2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11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G3"/>
    <mergeCell ref="I7:I8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2:O29"/>
  <sheetViews>
    <sheetView topLeftCell="A19" workbookViewId="0">
      <selection activeCell="A6" sqref="A6:A15"/>
    </sheetView>
  </sheetViews>
  <sheetFormatPr defaultRowHeight="15" x14ac:dyDescent="0.25"/>
  <cols>
    <col min="1" max="1" width="23.140625" customWidth="1"/>
    <col min="2" max="2" width="19.85546875" style="5" customWidth="1"/>
    <col min="3" max="3" width="15.7109375" style="5" customWidth="1"/>
    <col min="4" max="4" width="12.42578125" style="5" customWidth="1"/>
    <col min="5" max="5" width="11.28515625" style="5" customWidth="1"/>
    <col min="6" max="6" width="20.28515625" customWidth="1"/>
    <col min="7" max="7" width="15.85546875" customWidth="1"/>
    <col min="8" max="9" width="12.5703125" customWidth="1"/>
    <col min="10" max="10" width="24.5703125" style="5" customWidth="1"/>
    <col min="11" max="11" width="29.42578125" style="5" customWidth="1"/>
    <col min="12" max="12" width="9.140625" customWidth="1"/>
    <col min="13" max="13" width="8.42578125" customWidth="1"/>
    <col min="14" max="14" width="13.42578125" customWidth="1"/>
    <col min="15" max="15" width="14.28515625" customWidth="1"/>
    <col min="16" max="16" width="16.5703125" customWidth="1"/>
    <col min="17" max="17" width="12.140625" customWidth="1"/>
  </cols>
  <sheetData>
    <row r="2" spans="1:15" x14ac:dyDescent="0.25">
      <c r="A2" s="1"/>
      <c r="B2" s="4"/>
      <c r="C2" s="4"/>
      <c r="D2" s="4"/>
      <c r="E2" s="4"/>
      <c r="F2" s="1"/>
      <c r="G2" s="1"/>
      <c r="H2" s="1"/>
      <c r="I2" s="1"/>
      <c r="J2" s="4"/>
    </row>
    <row r="3" spans="1:15" x14ac:dyDescent="0.25">
      <c r="A3" s="1"/>
      <c r="B3" s="653" t="s">
        <v>158</v>
      </c>
      <c r="C3" s="653"/>
      <c r="D3" s="653"/>
      <c r="E3" s="653"/>
      <c r="F3" s="653"/>
      <c r="G3" s="653"/>
      <c r="H3" s="653"/>
      <c r="I3" s="653"/>
      <c r="J3" s="653"/>
      <c r="K3" s="4"/>
      <c r="L3" s="1"/>
      <c r="M3" s="1"/>
      <c r="N3" s="1"/>
      <c r="O3" s="1"/>
    </row>
    <row r="4" spans="1:15" x14ac:dyDescent="0.25">
      <c r="A4" s="1"/>
      <c r="B4" s="4"/>
      <c r="C4" s="4"/>
      <c r="D4" s="4"/>
      <c r="E4" s="4"/>
      <c r="F4" s="1"/>
      <c r="G4" s="1"/>
      <c r="H4" s="1"/>
      <c r="I4" s="1"/>
      <c r="J4" s="4"/>
      <c r="K4" s="4"/>
      <c r="L4" s="1"/>
      <c r="M4" s="1"/>
      <c r="N4" s="1"/>
      <c r="O4" s="1"/>
    </row>
    <row r="5" spans="1:15" ht="39.75" customHeight="1" x14ac:dyDescent="0.25">
      <c r="A5" s="41" t="s">
        <v>46</v>
      </c>
      <c r="B5" s="41" t="s">
        <v>45</v>
      </c>
      <c r="C5" s="41" t="s">
        <v>42</v>
      </c>
      <c r="D5" s="41" t="s">
        <v>7</v>
      </c>
      <c r="E5" s="41" t="s">
        <v>0</v>
      </c>
      <c r="F5" s="41" t="s">
        <v>22</v>
      </c>
      <c r="G5" s="35" t="s">
        <v>49</v>
      </c>
      <c r="H5" s="41" t="s">
        <v>43</v>
      </c>
      <c r="I5" s="41" t="s">
        <v>170</v>
      </c>
      <c r="J5" s="41" t="s">
        <v>44</v>
      </c>
      <c r="K5" s="4"/>
      <c r="L5" s="1"/>
      <c r="M5" s="1"/>
      <c r="N5" s="1"/>
      <c r="O5" s="1"/>
    </row>
    <row r="6" spans="1:15" ht="36" customHeight="1" x14ac:dyDescent="0.25">
      <c r="A6" s="652" t="s">
        <v>67</v>
      </c>
      <c r="B6" s="652" t="s">
        <v>159</v>
      </c>
      <c r="C6" s="652" t="s">
        <v>72</v>
      </c>
      <c r="D6" s="11" t="s">
        <v>91</v>
      </c>
      <c r="E6" s="8">
        <v>1</v>
      </c>
      <c r="F6" s="48">
        <v>217644.16</v>
      </c>
      <c r="G6" s="48">
        <v>217644.16</v>
      </c>
      <c r="H6" s="639" t="s">
        <v>66</v>
      </c>
      <c r="I6" s="639" t="s">
        <v>228</v>
      </c>
      <c r="J6" s="90" t="s">
        <v>81</v>
      </c>
      <c r="K6" s="4"/>
      <c r="L6" s="1"/>
      <c r="M6" s="1"/>
      <c r="N6" s="1"/>
      <c r="O6" s="1"/>
    </row>
    <row r="7" spans="1:15" ht="31.5" customHeight="1" x14ac:dyDescent="0.25">
      <c r="A7" s="652"/>
      <c r="B7" s="652"/>
      <c r="C7" s="652"/>
      <c r="D7" s="11" t="s">
        <v>6</v>
      </c>
      <c r="E7" s="8">
        <v>1</v>
      </c>
      <c r="F7" s="48">
        <v>518669.33</v>
      </c>
      <c r="G7" s="48">
        <v>518669.33</v>
      </c>
      <c r="H7" s="635"/>
      <c r="I7" s="635"/>
      <c r="J7" s="90" t="s">
        <v>82</v>
      </c>
      <c r="K7" s="4"/>
      <c r="L7" s="1"/>
      <c r="M7" s="1"/>
      <c r="N7" s="1"/>
      <c r="O7" s="1"/>
    </row>
    <row r="8" spans="1:15" ht="26.25" x14ac:dyDescent="0.25">
      <c r="A8" s="652"/>
      <c r="B8" s="652"/>
      <c r="C8" s="652"/>
      <c r="D8" s="11" t="s">
        <v>6</v>
      </c>
      <c r="E8" s="8">
        <v>1</v>
      </c>
      <c r="F8" s="48">
        <v>296114.5</v>
      </c>
      <c r="G8" s="48">
        <v>296114.5</v>
      </c>
      <c r="H8" s="635"/>
      <c r="I8" s="635"/>
      <c r="J8" s="90" t="s">
        <v>83</v>
      </c>
      <c r="K8" s="4"/>
      <c r="L8" s="1"/>
      <c r="M8" s="1"/>
      <c r="N8" s="1"/>
      <c r="O8" s="1"/>
    </row>
    <row r="9" spans="1:15" ht="51.75" x14ac:dyDescent="0.25">
      <c r="A9" s="652"/>
      <c r="B9" s="652"/>
      <c r="C9" s="652"/>
      <c r="D9" s="11" t="s">
        <v>6</v>
      </c>
      <c r="E9" s="8">
        <v>1</v>
      </c>
      <c r="F9" s="48">
        <v>145222</v>
      </c>
      <c r="G9" s="48">
        <v>145222</v>
      </c>
      <c r="H9" s="635"/>
      <c r="I9" s="635"/>
      <c r="J9" s="90" t="s">
        <v>84</v>
      </c>
      <c r="K9" s="4"/>
      <c r="L9" s="1"/>
      <c r="M9" s="1"/>
      <c r="N9" s="1"/>
      <c r="O9" s="1"/>
    </row>
    <row r="10" spans="1:15" ht="39" x14ac:dyDescent="0.25">
      <c r="A10" s="652"/>
      <c r="B10" s="652"/>
      <c r="C10" s="652"/>
      <c r="D10" s="11" t="s">
        <v>6</v>
      </c>
      <c r="E10" s="8">
        <v>1</v>
      </c>
      <c r="F10" s="48">
        <v>467472.36</v>
      </c>
      <c r="G10" s="48">
        <v>467472.36</v>
      </c>
      <c r="H10" s="635"/>
      <c r="I10" s="635"/>
      <c r="J10" s="90" t="s">
        <v>85</v>
      </c>
      <c r="K10" s="4"/>
      <c r="L10" s="1"/>
      <c r="M10" s="1"/>
      <c r="N10" s="1"/>
      <c r="O10" s="1"/>
    </row>
    <row r="11" spans="1:15" ht="26.25" x14ac:dyDescent="0.25">
      <c r="A11" s="652"/>
      <c r="B11" s="652"/>
      <c r="C11" s="652"/>
      <c r="D11" s="11" t="s">
        <v>6</v>
      </c>
      <c r="E11" s="8">
        <v>1</v>
      </c>
      <c r="F11" s="48">
        <v>763173.77</v>
      </c>
      <c r="G11" s="48">
        <v>763173.77</v>
      </c>
      <c r="H11" s="635"/>
      <c r="I11" s="635"/>
      <c r="J11" s="90" t="s">
        <v>86</v>
      </c>
      <c r="K11" s="4"/>
      <c r="L11" s="1"/>
      <c r="M11" s="1"/>
      <c r="N11" s="1"/>
      <c r="O11" s="1"/>
    </row>
    <row r="12" spans="1:15" ht="39" x14ac:dyDescent="0.25">
      <c r="A12" s="652"/>
      <c r="B12" s="652"/>
      <c r="C12" s="652"/>
      <c r="D12" s="11" t="s">
        <v>6</v>
      </c>
      <c r="E12" s="8">
        <v>1</v>
      </c>
      <c r="F12" s="48">
        <v>238372.17</v>
      </c>
      <c r="G12" s="48">
        <v>238372.17</v>
      </c>
      <c r="H12" s="635"/>
      <c r="I12" s="635"/>
      <c r="J12" s="90" t="s">
        <v>87</v>
      </c>
      <c r="K12" s="4"/>
      <c r="L12" s="1"/>
      <c r="M12" s="1"/>
      <c r="N12" s="1"/>
      <c r="O12" s="1"/>
    </row>
    <row r="13" spans="1:15" x14ac:dyDescent="0.25">
      <c r="A13" s="652"/>
      <c r="B13" s="652"/>
      <c r="C13" s="652"/>
      <c r="D13" s="11" t="s">
        <v>6</v>
      </c>
      <c r="E13" s="8">
        <v>1</v>
      </c>
      <c r="F13" s="48">
        <v>44417.18</v>
      </c>
      <c r="G13" s="48">
        <v>44417.18</v>
      </c>
      <c r="H13" s="635"/>
      <c r="I13" s="635"/>
      <c r="J13" s="90" t="s">
        <v>88</v>
      </c>
      <c r="K13" s="4"/>
      <c r="L13" s="1"/>
      <c r="M13" s="1"/>
      <c r="N13" s="1"/>
      <c r="O13" s="1"/>
    </row>
    <row r="14" spans="1:15" ht="51.75" x14ac:dyDescent="0.25">
      <c r="A14" s="652"/>
      <c r="B14" s="652"/>
      <c r="C14" s="652"/>
      <c r="D14" s="11" t="s">
        <v>6</v>
      </c>
      <c r="E14" s="8">
        <v>1</v>
      </c>
      <c r="F14" s="48">
        <v>1323987.2</v>
      </c>
      <c r="G14" s="48">
        <v>1323987.2</v>
      </c>
      <c r="H14" s="635"/>
      <c r="I14" s="635"/>
      <c r="J14" s="90" t="s">
        <v>89</v>
      </c>
      <c r="K14" s="4"/>
      <c r="L14" s="1"/>
      <c r="M14" s="1"/>
      <c r="N14" s="1"/>
      <c r="O14" s="1"/>
    </row>
    <row r="15" spans="1:15" x14ac:dyDescent="0.25">
      <c r="A15" s="652"/>
      <c r="B15" s="652"/>
      <c r="C15" s="652"/>
      <c r="D15" s="11" t="s">
        <v>6</v>
      </c>
      <c r="E15" s="8">
        <v>1</v>
      </c>
      <c r="F15" s="48">
        <v>483806.4</v>
      </c>
      <c r="G15" s="48">
        <v>483806.4</v>
      </c>
      <c r="H15" s="635"/>
      <c r="I15" s="635"/>
      <c r="J15" s="90" t="s">
        <v>90</v>
      </c>
      <c r="K15" s="4"/>
      <c r="L15" s="1"/>
      <c r="M15" s="1"/>
      <c r="N15" s="1"/>
      <c r="O15" s="1"/>
    </row>
    <row r="16" spans="1:15" ht="38.25" x14ac:dyDescent="0.25">
      <c r="A16" s="62"/>
      <c r="B16" s="62"/>
      <c r="C16" s="62"/>
      <c r="D16" s="63" t="s">
        <v>6</v>
      </c>
      <c r="E16" s="8">
        <v>1</v>
      </c>
      <c r="F16" s="48">
        <v>140000</v>
      </c>
      <c r="G16" s="48">
        <v>140000</v>
      </c>
      <c r="H16" s="636"/>
      <c r="I16" s="636"/>
      <c r="J16" s="70" t="s">
        <v>124</v>
      </c>
      <c r="K16" s="4"/>
      <c r="L16" s="1"/>
      <c r="M16" s="1"/>
      <c r="N16" s="1"/>
      <c r="O16" s="1"/>
    </row>
    <row r="17" spans="1:15" ht="40.5" customHeight="1" x14ac:dyDescent="0.25">
      <c r="A17" s="333" t="s">
        <v>419</v>
      </c>
      <c r="B17" s="9" t="s">
        <v>382</v>
      </c>
      <c r="C17" s="9" t="s">
        <v>72</v>
      </c>
      <c r="D17" s="334" t="s">
        <v>6</v>
      </c>
      <c r="E17" s="9">
        <v>2</v>
      </c>
      <c r="F17" s="136">
        <v>194000</v>
      </c>
      <c r="G17" s="136">
        <f>E17*F17</f>
        <v>388000</v>
      </c>
      <c r="H17" s="335" t="s">
        <v>420</v>
      </c>
      <c r="I17" s="8" t="s">
        <v>228</v>
      </c>
      <c r="J17" s="334" t="s">
        <v>421</v>
      </c>
      <c r="K17" s="4"/>
      <c r="L17" s="1"/>
      <c r="M17" s="1"/>
      <c r="N17" s="1"/>
      <c r="O17" s="1"/>
    </row>
    <row r="18" spans="1:15" x14ac:dyDescent="0.25">
      <c r="A18" s="80"/>
      <c r="B18" s="330"/>
      <c r="C18" s="330"/>
      <c r="D18" s="330"/>
      <c r="E18" s="330"/>
      <c r="F18" s="59" t="s">
        <v>1</v>
      </c>
      <c r="G18" s="331">
        <f>SUM(G6:G17)</f>
        <v>5026879.07</v>
      </c>
      <c r="H18" s="80"/>
      <c r="I18" s="80"/>
      <c r="J18" s="330"/>
      <c r="K18" s="4"/>
      <c r="L18" s="1"/>
      <c r="M18" s="1"/>
      <c r="N18" s="1"/>
      <c r="O18" s="1"/>
    </row>
    <row r="19" spans="1:15" x14ac:dyDescent="0.25">
      <c r="A19" s="80"/>
      <c r="B19" s="330"/>
      <c r="C19" s="330"/>
      <c r="D19" s="330"/>
      <c r="E19" s="330"/>
      <c r="F19" s="59"/>
      <c r="G19" s="331"/>
      <c r="H19" s="80"/>
      <c r="I19" s="80"/>
      <c r="J19" s="330"/>
      <c r="K19" s="4"/>
      <c r="L19" s="1"/>
      <c r="M19" s="1"/>
      <c r="N19" s="1"/>
      <c r="O19" s="1"/>
    </row>
    <row r="20" spans="1:15" ht="40.5" customHeight="1" x14ac:dyDescent="0.25">
      <c r="A20" s="322" t="s">
        <v>402</v>
      </c>
      <c r="B20" s="9" t="s">
        <v>382</v>
      </c>
      <c r="C20" s="9" t="s">
        <v>403</v>
      </c>
      <c r="D20" s="321" t="s">
        <v>6</v>
      </c>
      <c r="E20" s="9">
        <v>3</v>
      </c>
      <c r="F20" s="136">
        <f>G20/E20</f>
        <v>1220624</v>
      </c>
      <c r="G20" s="136">
        <v>3661872</v>
      </c>
      <c r="H20" s="324" t="s">
        <v>405</v>
      </c>
      <c r="I20" s="8" t="s">
        <v>228</v>
      </c>
      <c r="J20" s="321" t="s">
        <v>404</v>
      </c>
      <c r="K20" s="4"/>
      <c r="L20" s="1"/>
      <c r="M20" s="1"/>
      <c r="N20" s="1"/>
      <c r="O20" s="1"/>
    </row>
    <row r="21" spans="1:15" ht="40.5" customHeight="1" x14ac:dyDescent="0.25">
      <c r="A21" s="333" t="s">
        <v>416</v>
      </c>
      <c r="B21" s="9" t="s">
        <v>382</v>
      </c>
      <c r="C21" s="9" t="s">
        <v>403</v>
      </c>
      <c r="D21" s="334" t="s">
        <v>6</v>
      </c>
      <c r="E21" s="9">
        <v>3</v>
      </c>
      <c r="F21" s="136">
        <f>G21/E21</f>
        <v>1178333.3333333333</v>
      </c>
      <c r="G21" s="136">
        <v>3535000</v>
      </c>
      <c r="H21" s="335" t="s">
        <v>417</v>
      </c>
      <c r="I21" s="8" t="s">
        <v>228</v>
      </c>
      <c r="J21" s="334" t="s">
        <v>418</v>
      </c>
      <c r="K21" s="4"/>
      <c r="L21" s="1"/>
      <c r="M21" s="1"/>
      <c r="N21" s="1"/>
      <c r="O21" s="1"/>
    </row>
    <row r="22" spans="1:15" ht="40.5" customHeight="1" x14ac:dyDescent="0.25">
      <c r="A22" s="342" t="s">
        <v>433</v>
      </c>
      <c r="B22" s="9" t="s">
        <v>382</v>
      </c>
      <c r="C22" s="9" t="s">
        <v>403</v>
      </c>
      <c r="D22" s="343" t="s">
        <v>6</v>
      </c>
      <c r="E22" s="9">
        <v>1</v>
      </c>
      <c r="F22" s="136">
        <v>169990</v>
      </c>
      <c r="G22" s="136">
        <v>169990</v>
      </c>
      <c r="H22" s="344" t="s">
        <v>399</v>
      </c>
      <c r="I22" s="8" t="s">
        <v>228</v>
      </c>
      <c r="J22" s="343" t="s">
        <v>432</v>
      </c>
      <c r="K22" s="4"/>
      <c r="L22" s="1"/>
      <c r="M22" s="1"/>
      <c r="N22" s="1"/>
      <c r="O22" s="1"/>
    </row>
    <row r="23" spans="1:15" x14ac:dyDescent="0.25">
      <c r="A23" s="56"/>
      <c r="B23" s="332"/>
      <c r="C23" s="332"/>
      <c r="D23" s="332"/>
      <c r="E23" s="332"/>
      <c r="F23" s="132"/>
      <c r="G23" s="132">
        <f>SUM(G20:G22)</f>
        <v>7366862</v>
      </c>
      <c r="H23" s="56"/>
      <c r="I23" s="56"/>
      <c r="J23" s="332"/>
      <c r="K23" s="4"/>
      <c r="L23" s="1"/>
      <c r="M23" s="1"/>
      <c r="N23" s="1"/>
      <c r="O23" s="1"/>
    </row>
    <row r="24" spans="1:15" ht="51" x14ac:dyDescent="0.25">
      <c r="A24" s="322" t="s">
        <v>408</v>
      </c>
      <c r="B24" s="9" t="s">
        <v>394</v>
      </c>
      <c r="C24" s="9" t="s">
        <v>409</v>
      </c>
      <c r="D24" s="9" t="s">
        <v>26</v>
      </c>
      <c r="E24" s="9">
        <v>1</v>
      </c>
      <c r="F24" s="323">
        <v>212328</v>
      </c>
      <c r="G24" s="323">
        <v>212328</v>
      </c>
      <c r="H24" s="8" t="s">
        <v>411</v>
      </c>
      <c r="I24" s="8" t="s">
        <v>228</v>
      </c>
      <c r="J24" s="9" t="s">
        <v>410</v>
      </c>
      <c r="K24" s="4"/>
      <c r="L24" s="1"/>
      <c r="M24" s="1"/>
      <c r="N24" s="1"/>
      <c r="O24" s="1"/>
    </row>
    <row r="25" spans="1:15" ht="36" customHeight="1" x14ac:dyDescent="0.25">
      <c r="A25" s="414" t="s">
        <v>481</v>
      </c>
      <c r="B25" s="399" t="s">
        <v>465</v>
      </c>
      <c r="C25" s="9" t="s">
        <v>409</v>
      </c>
      <c r="D25" s="343" t="s">
        <v>26</v>
      </c>
      <c r="E25" s="9">
        <v>1</v>
      </c>
      <c r="F25" s="136">
        <v>112000</v>
      </c>
      <c r="G25" s="136">
        <v>112000</v>
      </c>
      <c r="H25" s="344">
        <v>2025</v>
      </c>
      <c r="I25" s="8" t="s">
        <v>228</v>
      </c>
      <c r="J25" s="343" t="s">
        <v>478</v>
      </c>
      <c r="K25" s="4"/>
      <c r="L25" s="1"/>
      <c r="M25" s="1"/>
      <c r="N25" s="1"/>
      <c r="O25" s="1"/>
    </row>
    <row r="26" spans="1:15" ht="36" customHeight="1" x14ac:dyDescent="0.25">
      <c r="A26" s="723" t="s">
        <v>702</v>
      </c>
      <c r="B26" s="399"/>
      <c r="C26" s="9" t="s">
        <v>409</v>
      </c>
      <c r="D26" s="607"/>
      <c r="E26" s="9"/>
      <c r="F26" s="720">
        <v>887881.5</v>
      </c>
      <c r="G26" s="720">
        <v>887881.5</v>
      </c>
      <c r="H26" s="608"/>
      <c r="I26" s="8" t="s">
        <v>228</v>
      </c>
      <c r="J26" s="607" t="s">
        <v>298</v>
      </c>
      <c r="K26" s="4"/>
      <c r="L26" s="1"/>
      <c r="M26" s="1"/>
      <c r="N26" s="1"/>
      <c r="O26" s="1"/>
    </row>
    <row r="27" spans="1:15" ht="36" customHeight="1" x14ac:dyDescent="0.25">
      <c r="A27" s="723" t="s">
        <v>703</v>
      </c>
      <c r="B27" s="399"/>
      <c r="C27" s="9" t="s">
        <v>409</v>
      </c>
      <c r="D27" s="607"/>
      <c r="E27" s="9"/>
      <c r="F27" s="720">
        <v>20320.16</v>
      </c>
      <c r="G27" s="720">
        <v>20320.16</v>
      </c>
      <c r="H27" s="608"/>
      <c r="I27" s="8" t="s">
        <v>228</v>
      </c>
      <c r="J27" s="607"/>
      <c r="K27" s="4"/>
      <c r="L27" s="1"/>
      <c r="M27" s="1"/>
      <c r="N27" s="1"/>
      <c r="O27" s="1"/>
    </row>
    <row r="28" spans="1:15" ht="36" customHeight="1" x14ac:dyDescent="0.25">
      <c r="A28" s="722" t="s">
        <v>703</v>
      </c>
      <c r="B28" s="399"/>
      <c r="C28" s="9" t="s">
        <v>409</v>
      </c>
      <c r="D28" s="607"/>
      <c r="E28" s="9"/>
      <c r="F28" s="720">
        <v>66959.199999999997</v>
      </c>
      <c r="G28" s="720">
        <v>66959.199999999997</v>
      </c>
      <c r="H28" s="608"/>
      <c r="I28" s="8" t="s">
        <v>228</v>
      </c>
      <c r="J28" s="607"/>
      <c r="K28" s="4"/>
      <c r="L28" s="1"/>
      <c r="M28" s="1"/>
      <c r="N28" s="1"/>
      <c r="O28" s="1"/>
    </row>
    <row r="29" spans="1:15" x14ac:dyDescent="0.25">
      <c r="A29" s="56"/>
      <c r="B29" s="332"/>
      <c r="C29" s="332"/>
      <c r="D29" s="332"/>
      <c r="E29" s="332"/>
      <c r="F29" s="132"/>
      <c r="G29" s="132">
        <f>SUM(G24:G28)</f>
        <v>1299488.8599999999</v>
      </c>
      <c r="H29" s="56"/>
      <c r="I29" s="56"/>
      <c r="J29" s="332"/>
      <c r="K29" s="4"/>
      <c r="L29" s="1"/>
      <c r="M29" s="1"/>
      <c r="N29" s="1"/>
      <c r="O29" s="1"/>
    </row>
  </sheetData>
  <mergeCells count="6">
    <mergeCell ref="B3:J3"/>
    <mergeCell ref="B6:B15"/>
    <mergeCell ref="C6:C15"/>
    <mergeCell ref="A6:A15"/>
    <mergeCell ref="I6:I16"/>
    <mergeCell ref="H6:H16"/>
  </mergeCells>
  <pageMargins left="0.17" right="0.17" top="0.21" bottom="0.74803149606299213" header="0.17" footer="0.31496062992125984"/>
  <pageSetup paperSize="9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3:M24"/>
  <sheetViews>
    <sheetView workbookViewId="0">
      <selection activeCell="A4" sqref="A4"/>
    </sheetView>
  </sheetViews>
  <sheetFormatPr defaultRowHeight="15" x14ac:dyDescent="0.25"/>
  <cols>
    <col min="1" max="1" width="29" customWidth="1"/>
    <col min="2" max="2" width="22.85546875" customWidth="1"/>
    <col min="3" max="3" width="20.140625" customWidth="1"/>
    <col min="4" max="4" width="9.85546875" customWidth="1"/>
    <col min="5" max="5" width="10.42578125" customWidth="1"/>
    <col min="6" max="6" width="13.7109375" customWidth="1"/>
    <col min="7" max="7" width="10.42578125" customWidth="1"/>
    <col min="8" max="9" width="13.85546875" customWidth="1"/>
    <col min="10" max="10" width="24.5703125" customWidth="1"/>
    <col min="12" max="12" width="23.140625" customWidth="1"/>
    <col min="15" max="15" width="11.85546875" customWidth="1"/>
    <col min="16" max="16" width="12.28515625" customWidth="1"/>
    <col min="17" max="18" width="14.5703125" customWidth="1"/>
  </cols>
  <sheetData>
    <row r="3" spans="1:13" x14ac:dyDescent="0.25">
      <c r="A3" s="1"/>
      <c r="B3" s="653" t="s">
        <v>160</v>
      </c>
      <c r="C3" s="653"/>
      <c r="D3" s="653"/>
      <c r="E3" s="653"/>
      <c r="F3" s="653"/>
      <c r="G3" s="653"/>
      <c r="H3" s="653"/>
      <c r="I3" s="653"/>
      <c r="J3" s="653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5" x14ac:dyDescent="0.25">
      <c r="A6" s="41" t="s">
        <v>46</v>
      </c>
      <c r="B6" s="41" t="s">
        <v>45</v>
      </c>
      <c r="C6" s="41" t="s">
        <v>42</v>
      </c>
      <c r="D6" s="41" t="s">
        <v>7</v>
      </c>
      <c r="E6" s="41" t="s">
        <v>0</v>
      </c>
      <c r="F6" s="41" t="s">
        <v>22</v>
      </c>
      <c r="G6" s="35" t="s">
        <v>49</v>
      </c>
      <c r="H6" s="41" t="s">
        <v>43</v>
      </c>
      <c r="I6" s="41" t="s">
        <v>170</v>
      </c>
      <c r="J6" s="41" t="s">
        <v>44</v>
      </c>
      <c r="M6" t="s">
        <v>15</v>
      </c>
    </row>
    <row r="7" spans="1:13" x14ac:dyDescent="0.25">
      <c r="A7" s="648" t="s">
        <v>68</v>
      </c>
      <c r="B7" s="652" t="s">
        <v>161</v>
      </c>
      <c r="C7" s="648" t="s">
        <v>2</v>
      </c>
      <c r="D7" s="649" t="s">
        <v>41</v>
      </c>
      <c r="E7" s="649">
        <v>1</v>
      </c>
      <c r="F7" s="650">
        <v>4900000</v>
      </c>
      <c r="G7" s="650">
        <v>4900000</v>
      </c>
      <c r="H7" s="651" t="s">
        <v>104</v>
      </c>
      <c r="I7" s="639" t="s">
        <v>228</v>
      </c>
      <c r="J7" s="648" t="s">
        <v>2</v>
      </c>
    </row>
    <row r="8" spans="1:13" ht="37.5" customHeight="1" x14ac:dyDescent="0.25">
      <c r="A8" s="648"/>
      <c r="B8" s="652"/>
      <c r="C8" s="648"/>
      <c r="D8" s="649"/>
      <c r="E8" s="649"/>
      <c r="F8" s="650"/>
      <c r="G8" s="650"/>
      <c r="H8" s="651"/>
      <c r="I8" s="636"/>
      <c r="J8" s="648"/>
    </row>
    <row r="9" spans="1:13" ht="37.5" customHeight="1" x14ac:dyDescent="0.25">
      <c r="A9" s="369" t="s">
        <v>27</v>
      </c>
      <c r="B9" s="370"/>
      <c r="C9" s="369" t="s">
        <v>298</v>
      </c>
      <c r="D9" s="371" t="s">
        <v>41</v>
      </c>
      <c r="E9" s="371">
        <v>1</v>
      </c>
      <c r="F9" s="372">
        <v>88000</v>
      </c>
      <c r="G9" s="372">
        <v>88000</v>
      </c>
      <c r="H9" s="373"/>
      <c r="I9" s="365" t="s">
        <v>228</v>
      </c>
      <c r="J9" s="369" t="s">
        <v>298</v>
      </c>
    </row>
    <row r="10" spans="1:13" ht="18" customHeight="1" x14ac:dyDescent="0.25">
      <c r="A10" s="6" t="s">
        <v>1</v>
      </c>
      <c r="B10" s="6"/>
      <c r="C10" s="6"/>
      <c r="D10" s="59"/>
      <c r="E10" s="59"/>
      <c r="F10" s="59"/>
      <c r="G10" s="60">
        <f>SUM(G7:G9)</f>
        <v>4988000</v>
      </c>
      <c r="H10" s="61"/>
      <c r="I10" s="61"/>
      <c r="J10" s="59"/>
    </row>
    <row r="11" spans="1:13" ht="25.5" x14ac:dyDescent="0.25">
      <c r="A11" s="640" t="s">
        <v>108</v>
      </c>
      <c r="B11" s="637" t="s">
        <v>138</v>
      </c>
      <c r="C11" s="637" t="s">
        <v>72</v>
      </c>
      <c r="D11" s="11" t="s">
        <v>110</v>
      </c>
      <c r="E11" s="11">
        <v>3</v>
      </c>
      <c r="F11" s="12">
        <v>80850</v>
      </c>
      <c r="G11" s="227">
        <f>E11*F11</f>
        <v>242550</v>
      </c>
      <c r="H11" s="669" t="s">
        <v>363</v>
      </c>
      <c r="I11" s="227" t="s">
        <v>228</v>
      </c>
      <c r="J11" s="16" t="s">
        <v>109</v>
      </c>
    </row>
    <row r="12" spans="1:13" ht="25.5" x14ac:dyDescent="0.25">
      <c r="A12" s="654"/>
      <c r="B12" s="642"/>
      <c r="C12" s="642"/>
      <c r="D12" s="11" t="s">
        <v>110</v>
      </c>
      <c r="E12" s="11">
        <v>1</v>
      </c>
      <c r="F12" s="12">
        <v>221650</v>
      </c>
      <c r="G12" s="227">
        <v>221650</v>
      </c>
      <c r="H12" s="669"/>
      <c r="I12" s="227" t="s">
        <v>228</v>
      </c>
      <c r="J12" s="16" t="s">
        <v>112</v>
      </c>
    </row>
    <row r="13" spans="1:13" x14ac:dyDescent="0.25">
      <c r="A13" s="641"/>
      <c r="B13" s="638"/>
      <c r="C13" s="638"/>
      <c r="D13" s="11" t="s">
        <v>110</v>
      </c>
      <c r="E13" s="11">
        <v>10</v>
      </c>
      <c r="F13" s="12">
        <v>3450</v>
      </c>
      <c r="G13" s="227">
        <f>E13*F13</f>
        <v>34500</v>
      </c>
      <c r="H13" s="669"/>
      <c r="I13" s="227" t="s">
        <v>228</v>
      </c>
      <c r="J13" s="16" t="s">
        <v>113</v>
      </c>
    </row>
    <row r="14" spans="1:13" ht="30" x14ac:dyDescent="0.25">
      <c r="A14" s="107" t="s">
        <v>125</v>
      </c>
      <c r="B14" s="181" t="s">
        <v>138</v>
      </c>
      <c r="C14" s="181" t="s">
        <v>72</v>
      </c>
      <c r="D14" s="184" t="s">
        <v>91</v>
      </c>
      <c r="E14" s="184">
        <v>1</v>
      </c>
      <c r="F14" s="183">
        <v>286936</v>
      </c>
      <c r="G14" s="227">
        <v>286936</v>
      </c>
      <c r="H14" s="227" t="s">
        <v>126</v>
      </c>
      <c r="I14" s="227" t="s">
        <v>228</v>
      </c>
      <c r="J14" s="16" t="s">
        <v>127</v>
      </c>
    </row>
    <row r="15" spans="1:13" ht="30" x14ac:dyDescent="0.25">
      <c r="A15" s="107" t="s">
        <v>279</v>
      </c>
      <c r="B15" s="181" t="s">
        <v>280</v>
      </c>
      <c r="C15" s="181" t="s">
        <v>72</v>
      </c>
      <c r="D15" s="184" t="s">
        <v>110</v>
      </c>
      <c r="E15" s="184">
        <v>2</v>
      </c>
      <c r="F15" s="183">
        <v>88116</v>
      </c>
      <c r="G15" s="183">
        <v>176232</v>
      </c>
      <c r="H15" s="183" t="s">
        <v>282</v>
      </c>
      <c r="I15" s="183" t="s">
        <v>228</v>
      </c>
      <c r="J15" s="16" t="s">
        <v>281</v>
      </c>
    </row>
    <row r="16" spans="1:13" ht="38.25" x14ac:dyDescent="0.25">
      <c r="A16" s="107" t="s">
        <v>283</v>
      </c>
      <c r="B16" s="179" t="s">
        <v>280</v>
      </c>
      <c r="C16" s="181" t="s">
        <v>72</v>
      </c>
      <c r="D16" s="180" t="s">
        <v>6</v>
      </c>
      <c r="E16" s="180">
        <v>1</v>
      </c>
      <c r="F16" s="178">
        <v>829000</v>
      </c>
      <c r="G16" s="178">
        <v>829000</v>
      </c>
      <c r="H16" s="178" t="s">
        <v>286</v>
      </c>
      <c r="I16" s="178" t="s">
        <v>228</v>
      </c>
      <c r="J16" s="16" t="s">
        <v>284</v>
      </c>
    </row>
    <row r="17" spans="1:10" ht="27.75" customHeight="1" x14ac:dyDescent="0.25">
      <c r="A17" s="670" t="s">
        <v>285</v>
      </c>
      <c r="B17" s="637" t="s">
        <v>280</v>
      </c>
      <c r="C17" s="637" t="s">
        <v>72</v>
      </c>
      <c r="D17" s="180" t="s">
        <v>110</v>
      </c>
      <c r="E17" s="180">
        <v>3</v>
      </c>
      <c r="F17" s="178">
        <v>73164</v>
      </c>
      <c r="G17" s="178">
        <v>219492</v>
      </c>
      <c r="H17" s="178" t="s">
        <v>292</v>
      </c>
      <c r="I17" s="178" t="s">
        <v>228</v>
      </c>
      <c r="J17" s="16" t="s">
        <v>287</v>
      </c>
    </row>
    <row r="18" spans="1:10" ht="27.75" customHeight="1" x14ac:dyDescent="0.25">
      <c r="A18" s="671"/>
      <c r="B18" s="642"/>
      <c r="C18" s="642"/>
      <c r="D18" s="180" t="s">
        <v>110</v>
      </c>
      <c r="E18" s="180">
        <v>6</v>
      </c>
      <c r="F18" s="178">
        <v>59786</v>
      </c>
      <c r="G18" s="178">
        <v>358716</v>
      </c>
      <c r="H18" s="302" t="s">
        <v>292</v>
      </c>
      <c r="I18" s="178" t="s">
        <v>228</v>
      </c>
      <c r="J18" s="16" t="s">
        <v>288</v>
      </c>
    </row>
    <row r="19" spans="1:10" ht="27.75" customHeight="1" x14ac:dyDescent="0.25">
      <c r="A19" s="672"/>
      <c r="B19" s="638"/>
      <c r="C19" s="638"/>
      <c r="D19" s="180" t="s">
        <v>110</v>
      </c>
      <c r="E19" s="180">
        <v>1</v>
      </c>
      <c r="F19" s="178">
        <v>97129</v>
      </c>
      <c r="G19" s="178">
        <v>97129</v>
      </c>
      <c r="H19" s="302" t="s">
        <v>292</v>
      </c>
      <c r="I19" s="178" t="s">
        <v>228</v>
      </c>
      <c r="J19" s="16" t="s">
        <v>289</v>
      </c>
    </row>
    <row r="20" spans="1:10" ht="27.75" customHeight="1" x14ac:dyDescent="0.25">
      <c r="A20" s="400" t="s">
        <v>486</v>
      </c>
      <c r="B20" s="424" t="s">
        <v>465</v>
      </c>
      <c r="C20" s="424" t="s">
        <v>72</v>
      </c>
      <c r="D20" s="426" t="s">
        <v>6</v>
      </c>
      <c r="E20" s="432">
        <v>1</v>
      </c>
      <c r="F20" s="426">
        <v>171199</v>
      </c>
      <c r="G20" s="423">
        <f>E20*F20</f>
        <v>171199</v>
      </c>
      <c r="H20" s="423" t="s">
        <v>487</v>
      </c>
      <c r="I20" s="423" t="s">
        <v>228</v>
      </c>
      <c r="J20" s="16" t="s">
        <v>488</v>
      </c>
    </row>
    <row r="21" spans="1:10" x14ac:dyDescent="0.25">
      <c r="A21" s="6"/>
      <c r="B21" s="6"/>
      <c r="C21" s="6"/>
      <c r="D21" s="59"/>
      <c r="E21" s="59"/>
      <c r="F21" s="59"/>
      <c r="G21" s="60">
        <f>SUM(G11:G20)</f>
        <v>2637404</v>
      </c>
      <c r="H21" s="61"/>
      <c r="I21" s="61"/>
      <c r="J21" s="59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mergeCells count="18">
    <mergeCell ref="A17:A19"/>
    <mergeCell ref="C17:C19"/>
    <mergeCell ref="B17:B19"/>
    <mergeCell ref="J7:J8"/>
    <mergeCell ref="B3:J3"/>
    <mergeCell ref="H11:H13"/>
    <mergeCell ref="C11:C13"/>
    <mergeCell ref="A11:A13"/>
    <mergeCell ref="B11:B13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2:R22"/>
  <sheetViews>
    <sheetView workbookViewId="0">
      <selection activeCell="G20" sqref="G20"/>
    </sheetView>
  </sheetViews>
  <sheetFormatPr defaultRowHeight="15" x14ac:dyDescent="0.25"/>
  <cols>
    <col min="1" max="1" width="32.28515625" customWidth="1"/>
    <col min="2" max="2" width="22.28515625" customWidth="1"/>
    <col min="3" max="3" width="19.28515625" customWidth="1"/>
    <col min="4" max="4" width="8.5703125" customWidth="1"/>
    <col min="5" max="5" width="12" customWidth="1"/>
    <col min="6" max="6" width="16.42578125" customWidth="1"/>
    <col min="7" max="7" width="12.42578125" customWidth="1"/>
    <col min="8" max="9" width="15" customWidth="1"/>
    <col min="10" max="10" width="26.140625" customWidth="1"/>
    <col min="11" max="11" width="15.5703125" customWidth="1"/>
    <col min="12" max="12" width="20.7109375" customWidth="1"/>
    <col min="13" max="13" width="6.7109375" customWidth="1"/>
    <col min="14" max="14" width="8.28515625" customWidth="1"/>
    <col min="15" max="15" width="12.140625" customWidth="1"/>
    <col min="16" max="16" width="10" customWidth="1"/>
    <col min="18" max="18" width="17.28515625" customWidth="1"/>
  </cols>
  <sheetData>
    <row r="2" spans="1:18" x14ac:dyDescent="0.25">
      <c r="A2" s="1"/>
      <c r="B2" s="4"/>
      <c r="C2" s="4"/>
      <c r="D2" s="4"/>
      <c r="E2" s="4"/>
      <c r="F2" s="1"/>
      <c r="G2" s="1"/>
      <c r="H2" s="1"/>
      <c r="I2" s="1"/>
      <c r="J2" s="1"/>
      <c r="K2" s="4"/>
      <c r="L2" s="4"/>
      <c r="M2" s="1"/>
      <c r="N2" s="1"/>
      <c r="O2" s="1"/>
      <c r="P2" s="1"/>
      <c r="Q2" s="1"/>
      <c r="R2" s="1"/>
    </row>
    <row r="3" spans="1:18" x14ac:dyDescent="0.25">
      <c r="A3" s="1"/>
      <c r="B3" s="666" t="s">
        <v>162</v>
      </c>
      <c r="C3" s="666"/>
      <c r="D3" s="666"/>
      <c r="E3" s="666"/>
      <c r="F3" s="666"/>
      <c r="G3" s="666"/>
      <c r="H3" s="666"/>
      <c r="I3" s="666"/>
      <c r="J3" s="666"/>
      <c r="K3" s="4"/>
      <c r="L3" s="4"/>
      <c r="M3" s="1"/>
      <c r="N3" s="1"/>
      <c r="O3" s="1"/>
      <c r="P3" s="1"/>
      <c r="Q3" s="1"/>
      <c r="R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K5" s="1"/>
      <c r="L5" s="1"/>
      <c r="M5" s="1"/>
      <c r="N5" s="1"/>
      <c r="O5" s="1"/>
      <c r="P5" s="1"/>
      <c r="Q5" s="1"/>
      <c r="R5" s="1"/>
    </row>
    <row r="6" spans="1:18" ht="61.5" customHeight="1" x14ac:dyDescent="0.25">
      <c r="A6" s="37" t="s">
        <v>46</v>
      </c>
      <c r="B6" s="37" t="s">
        <v>45</v>
      </c>
      <c r="C6" s="37" t="s">
        <v>42</v>
      </c>
      <c r="D6" s="37" t="s">
        <v>7</v>
      </c>
      <c r="E6" s="37" t="s">
        <v>0</v>
      </c>
      <c r="F6" s="37" t="s">
        <v>22</v>
      </c>
      <c r="G6" s="35" t="s">
        <v>49</v>
      </c>
      <c r="H6" s="37" t="s">
        <v>43</v>
      </c>
      <c r="I6" s="41" t="s">
        <v>170</v>
      </c>
      <c r="J6" s="37" t="s">
        <v>44</v>
      </c>
    </row>
    <row r="7" spans="1:18" ht="15" customHeight="1" x14ac:dyDescent="0.25">
      <c r="A7" s="640" t="s">
        <v>8</v>
      </c>
      <c r="B7" s="642" t="s">
        <v>163</v>
      </c>
      <c r="C7" s="640" t="s">
        <v>4</v>
      </c>
      <c r="D7" s="643" t="s">
        <v>41</v>
      </c>
      <c r="E7" s="643">
        <v>1</v>
      </c>
      <c r="F7" s="633">
        <v>16450.560000000001</v>
      </c>
      <c r="G7" s="633">
        <v>16450.560000000001</v>
      </c>
      <c r="H7" s="635" t="s">
        <v>105</v>
      </c>
      <c r="I7" s="639" t="s">
        <v>228</v>
      </c>
      <c r="J7" s="640" t="s">
        <v>4</v>
      </c>
    </row>
    <row r="8" spans="1:18" ht="18" customHeight="1" x14ac:dyDescent="0.25">
      <c r="A8" s="641"/>
      <c r="B8" s="638"/>
      <c r="C8" s="641"/>
      <c r="D8" s="644"/>
      <c r="E8" s="644"/>
      <c r="F8" s="634"/>
      <c r="G8" s="634"/>
      <c r="H8" s="636"/>
      <c r="I8" s="636"/>
      <c r="J8" s="641"/>
    </row>
    <row r="9" spans="1:18" ht="27.75" customHeight="1" x14ac:dyDescent="0.25">
      <c r="A9" s="114" t="s">
        <v>8</v>
      </c>
      <c r="B9" s="113" t="s">
        <v>191</v>
      </c>
      <c r="C9" s="114" t="s">
        <v>4</v>
      </c>
      <c r="D9" s="116" t="s">
        <v>41</v>
      </c>
      <c r="E9" s="116">
        <v>1</v>
      </c>
      <c r="F9" s="115">
        <v>33453.919999999998</v>
      </c>
      <c r="G9" s="115">
        <v>33453.919999999998</v>
      </c>
      <c r="H9" s="117" t="s">
        <v>105</v>
      </c>
      <c r="I9" s="117" t="s">
        <v>228</v>
      </c>
      <c r="J9" s="114" t="s">
        <v>192</v>
      </c>
    </row>
    <row r="10" spans="1:18" ht="27.75" customHeight="1" x14ac:dyDescent="0.25">
      <c r="A10" s="212" t="s">
        <v>8</v>
      </c>
      <c r="B10" s="209" t="s">
        <v>191</v>
      </c>
      <c r="C10" s="49" t="s">
        <v>4</v>
      </c>
      <c r="D10" s="211" t="s">
        <v>41</v>
      </c>
      <c r="E10" s="211">
        <v>1</v>
      </c>
      <c r="F10" s="207">
        <v>36781.120000000003</v>
      </c>
      <c r="G10" s="207">
        <v>36781.120000000003</v>
      </c>
      <c r="H10" s="208" t="s">
        <v>104</v>
      </c>
      <c r="I10" s="281" t="s">
        <v>228</v>
      </c>
      <c r="J10" s="213" t="s">
        <v>4</v>
      </c>
    </row>
    <row r="11" spans="1:18" ht="32.25" customHeight="1" x14ac:dyDescent="0.25">
      <c r="A11" s="378" t="s">
        <v>69</v>
      </c>
      <c r="B11" s="175" t="s">
        <v>164</v>
      </c>
      <c r="C11" s="7" t="s">
        <v>3</v>
      </c>
      <c r="D11" s="368" t="s">
        <v>41</v>
      </c>
      <c r="E11" s="368">
        <v>1</v>
      </c>
      <c r="F11" s="367">
        <v>1012456</v>
      </c>
      <c r="G11" s="367">
        <v>1012456</v>
      </c>
      <c r="H11" s="367" t="s">
        <v>104</v>
      </c>
      <c r="I11" s="366" t="s">
        <v>228</v>
      </c>
      <c r="J11" s="7" t="s">
        <v>3</v>
      </c>
    </row>
    <row r="12" spans="1:18" x14ac:dyDescent="0.25">
      <c r="A12" s="377" t="s">
        <v>27</v>
      </c>
      <c r="B12" s="104"/>
      <c r="C12" s="9" t="s">
        <v>3</v>
      </c>
      <c r="D12" s="371" t="s">
        <v>41</v>
      </c>
      <c r="E12" s="371">
        <v>1</v>
      </c>
      <c r="F12" s="227">
        <v>96000</v>
      </c>
      <c r="G12" s="372">
        <v>96000</v>
      </c>
      <c r="H12" s="104"/>
      <c r="I12" s="104" t="s">
        <v>228</v>
      </c>
      <c r="J12" s="7" t="s">
        <v>3</v>
      </c>
    </row>
    <row r="13" spans="1:18" ht="25.5" x14ac:dyDescent="0.25">
      <c r="A13" s="377" t="s">
        <v>460</v>
      </c>
      <c r="B13" s="104"/>
      <c r="C13" s="9" t="s">
        <v>184</v>
      </c>
      <c r="D13" s="371" t="s">
        <v>41</v>
      </c>
      <c r="E13" s="371">
        <v>1</v>
      </c>
      <c r="F13" s="227">
        <v>570000</v>
      </c>
      <c r="G13" s="372">
        <v>570000</v>
      </c>
      <c r="H13" s="104"/>
      <c r="I13" s="104" t="s">
        <v>228</v>
      </c>
      <c r="J13" s="104"/>
    </row>
    <row r="14" spans="1:18" ht="30" x14ac:dyDescent="0.25">
      <c r="A14" s="400" t="s">
        <v>476</v>
      </c>
      <c r="B14" s="217" t="s">
        <v>465</v>
      </c>
      <c r="C14" s="9" t="s">
        <v>184</v>
      </c>
      <c r="D14" s="387" t="s">
        <v>41</v>
      </c>
      <c r="E14" s="387">
        <v>1</v>
      </c>
      <c r="F14" s="412">
        <v>61600</v>
      </c>
      <c r="G14" s="384">
        <f>E14*F14</f>
        <v>61600</v>
      </c>
      <c r="H14" s="391" t="s">
        <v>54</v>
      </c>
      <c r="I14" s="395" t="s">
        <v>228</v>
      </c>
      <c r="J14" s="398" t="s">
        <v>478</v>
      </c>
    </row>
    <row r="15" spans="1:18" x14ac:dyDescent="0.25">
      <c r="A15" s="102" t="s">
        <v>1</v>
      </c>
      <c r="B15" s="102"/>
      <c r="C15" s="102"/>
      <c r="D15" s="240"/>
      <c r="E15" s="240"/>
      <c r="F15" s="240"/>
      <c r="G15" s="278">
        <f>SUM(G7:G14)</f>
        <v>1826741.6</v>
      </c>
      <c r="H15" s="221"/>
      <c r="I15" s="219"/>
      <c r="J15" s="206"/>
    </row>
    <row r="16" spans="1:18" ht="30" x14ac:dyDescent="0.25">
      <c r="A16" s="107" t="s">
        <v>187</v>
      </c>
      <c r="B16" s="110" t="s">
        <v>188</v>
      </c>
      <c r="C16" s="110" t="s">
        <v>52</v>
      </c>
      <c r="D16" s="110" t="s">
        <v>6</v>
      </c>
      <c r="E16" s="112">
        <v>9</v>
      </c>
      <c r="F16" s="118">
        <v>57490</v>
      </c>
      <c r="G16" s="118">
        <f>E16*F16</f>
        <v>517410</v>
      </c>
      <c r="H16" s="112" t="s">
        <v>190</v>
      </c>
      <c r="I16" s="104" t="s">
        <v>228</v>
      </c>
      <c r="J16" s="104" t="s">
        <v>189</v>
      </c>
    </row>
    <row r="17" spans="1:10" ht="24" x14ac:dyDescent="0.25">
      <c r="A17" s="186" t="s">
        <v>231</v>
      </c>
      <c r="B17" s="104" t="s">
        <v>217</v>
      </c>
      <c r="C17" s="104" t="s">
        <v>232</v>
      </c>
      <c r="D17" s="187" t="s">
        <v>233</v>
      </c>
      <c r="E17" s="187">
        <v>571</v>
      </c>
      <c r="F17" s="187">
        <f>G17/E17</f>
        <v>202</v>
      </c>
      <c r="G17" s="188">
        <v>115342</v>
      </c>
      <c r="H17" s="187" t="s">
        <v>54</v>
      </c>
      <c r="I17" s="395" t="s">
        <v>228</v>
      </c>
      <c r="J17" s="104" t="s">
        <v>234</v>
      </c>
    </row>
    <row r="18" spans="1:10" ht="32.25" customHeight="1" x14ac:dyDescent="0.25">
      <c r="A18" s="107" t="s">
        <v>341</v>
      </c>
      <c r="B18" s="110" t="s">
        <v>329</v>
      </c>
      <c r="C18" s="9" t="s">
        <v>184</v>
      </c>
      <c r="D18" s="335" t="s">
        <v>41</v>
      </c>
      <c r="E18" s="335">
        <v>1</v>
      </c>
      <c r="F18" s="336">
        <v>5000000</v>
      </c>
      <c r="G18" s="336">
        <v>5000000</v>
      </c>
      <c r="H18" s="336" t="s">
        <v>463</v>
      </c>
      <c r="I18" s="336" t="s">
        <v>228</v>
      </c>
      <c r="J18" s="247" t="s">
        <v>342</v>
      </c>
    </row>
    <row r="19" spans="1:10" ht="32.25" customHeight="1" x14ac:dyDescent="0.25">
      <c r="B19" s="110"/>
      <c r="C19" s="7"/>
      <c r="D19" s="329"/>
      <c r="E19" s="329"/>
      <c r="F19" s="328"/>
      <c r="G19" s="328"/>
      <c r="H19" s="328"/>
      <c r="I19" s="246"/>
      <c r="J19" s="247"/>
    </row>
    <row r="20" spans="1:10" x14ac:dyDescent="0.25">
      <c r="A20" s="105" t="s">
        <v>1</v>
      </c>
      <c r="B20" s="105"/>
      <c r="C20" s="105"/>
      <c r="D20" s="105"/>
      <c r="E20" s="105"/>
      <c r="F20" s="105"/>
      <c r="G20" s="109">
        <f>SUM(G16:G18)</f>
        <v>5632752</v>
      </c>
      <c r="H20" s="105"/>
      <c r="I20" s="105"/>
      <c r="J20" s="105"/>
    </row>
    <row r="21" spans="1:10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</row>
    <row r="22" spans="1:10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</row>
  </sheetData>
  <mergeCells count="11">
    <mergeCell ref="B3:J3"/>
    <mergeCell ref="J7:J8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Z12"/>
  <sheetViews>
    <sheetView topLeftCell="Q1" workbookViewId="0">
      <selection activeCell="W8" sqref="W8"/>
    </sheetView>
  </sheetViews>
  <sheetFormatPr defaultRowHeight="15" x14ac:dyDescent="0.25"/>
  <cols>
    <col min="1" max="1" width="23.42578125" customWidth="1"/>
    <col min="2" max="2" width="30.7109375" customWidth="1"/>
    <col min="3" max="3" width="29.5703125" customWidth="1"/>
    <col min="4" max="4" width="8.5703125" customWidth="1"/>
    <col min="5" max="5" width="10.85546875" customWidth="1"/>
    <col min="6" max="6" width="10.28515625" customWidth="1"/>
    <col min="7" max="7" width="11.140625" customWidth="1"/>
    <col min="8" max="9" width="11.85546875" customWidth="1"/>
    <col min="10" max="10" width="21.425781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34.42578125" customWidth="1"/>
    <col min="18" max="18" width="22.42578125" customWidth="1"/>
    <col min="19" max="19" width="12.7109375" customWidth="1"/>
    <col min="22" max="22" width="13" customWidth="1"/>
    <col min="23" max="23" width="13.5703125" customWidth="1"/>
    <col min="24" max="24" width="13" customWidth="1"/>
    <col min="26" max="26" width="13" customWidth="1"/>
  </cols>
  <sheetData>
    <row r="1" spans="1:26" ht="38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653" t="s">
        <v>142</v>
      </c>
      <c r="S1" s="653"/>
      <c r="T1" s="653"/>
      <c r="U1" s="653"/>
      <c r="V1" s="653"/>
      <c r="W1" s="653"/>
    </row>
    <row r="2" spans="1:26" x14ac:dyDescent="0.25">
      <c r="A2" s="1"/>
      <c r="B2" s="4"/>
      <c r="C2" s="4"/>
      <c r="D2" s="4"/>
      <c r="E2" s="4"/>
      <c r="F2" s="1"/>
      <c r="G2" s="646"/>
      <c r="H2" s="646"/>
      <c r="I2" s="646"/>
      <c r="J2" s="646"/>
      <c r="K2" s="646"/>
      <c r="L2" s="646"/>
      <c r="M2" s="646"/>
      <c r="N2" s="646"/>
      <c r="O2" s="1"/>
      <c r="P2" s="1"/>
      <c r="Q2" s="1"/>
      <c r="R2" s="1"/>
    </row>
    <row r="3" spans="1:26" ht="51" x14ac:dyDescent="0.25">
      <c r="Q3" s="41" t="s">
        <v>46</v>
      </c>
      <c r="R3" s="41" t="s">
        <v>45</v>
      </c>
      <c r="S3" s="41" t="s">
        <v>42</v>
      </c>
      <c r="T3" s="41" t="s">
        <v>7</v>
      </c>
      <c r="U3" s="41" t="s">
        <v>0</v>
      </c>
      <c r="V3" s="41" t="s">
        <v>22</v>
      </c>
      <c r="W3" s="35" t="s">
        <v>49</v>
      </c>
      <c r="X3" s="41" t="s">
        <v>43</v>
      </c>
      <c r="Y3" s="41" t="s">
        <v>170</v>
      </c>
      <c r="Z3" s="41" t="s">
        <v>44</v>
      </c>
    </row>
    <row r="4" spans="1:26" x14ac:dyDescent="0.25">
      <c r="Q4" s="648" t="s">
        <v>50</v>
      </c>
      <c r="R4" s="652" t="s">
        <v>392</v>
      </c>
      <c r="S4" s="648" t="s">
        <v>298</v>
      </c>
      <c r="T4" s="649" t="s">
        <v>26</v>
      </c>
      <c r="U4" s="649">
        <v>1</v>
      </c>
      <c r="V4" s="650">
        <v>75000</v>
      </c>
      <c r="W4" s="650">
        <f>U4*V4</f>
        <v>75000</v>
      </c>
      <c r="X4" s="651" t="s">
        <v>393</v>
      </c>
      <c r="Y4" s="639" t="s">
        <v>228</v>
      </c>
      <c r="Z4" s="648" t="s">
        <v>298</v>
      </c>
    </row>
    <row r="5" spans="1:26" x14ac:dyDescent="0.25">
      <c r="Q5" s="648"/>
      <c r="R5" s="652"/>
      <c r="S5" s="648"/>
      <c r="T5" s="649"/>
      <c r="U5" s="649"/>
      <c r="V5" s="650"/>
      <c r="W5" s="650"/>
      <c r="X5" s="651"/>
      <c r="Y5" s="636"/>
      <c r="Z5" s="648"/>
    </row>
    <row r="6" spans="1:26" ht="36" x14ac:dyDescent="0.25">
      <c r="Q6" s="242" t="s">
        <v>391</v>
      </c>
      <c r="R6" s="313" t="s">
        <v>280</v>
      </c>
      <c r="S6" s="314" t="s">
        <v>390</v>
      </c>
      <c r="T6" s="316" t="s">
        <v>26</v>
      </c>
      <c r="U6" s="316">
        <v>2</v>
      </c>
      <c r="V6" s="408">
        <v>285500</v>
      </c>
      <c r="W6" s="408">
        <v>285500</v>
      </c>
      <c r="X6" s="317" t="s">
        <v>133</v>
      </c>
      <c r="Y6" s="309" t="s">
        <v>228</v>
      </c>
      <c r="Z6" s="314" t="s">
        <v>390</v>
      </c>
    </row>
    <row r="7" spans="1:26" ht="37.5" customHeight="1" x14ac:dyDescent="0.25">
      <c r="Q7" s="242" t="s">
        <v>389</v>
      </c>
      <c r="R7" s="313" t="s">
        <v>394</v>
      </c>
      <c r="S7" s="314" t="s">
        <v>298</v>
      </c>
      <c r="T7" s="316" t="s">
        <v>26</v>
      </c>
      <c r="U7" s="316">
        <v>1</v>
      </c>
      <c r="V7" s="421">
        <v>770365.75</v>
      </c>
      <c r="W7" s="421">
        <v>770365.75</v>
      </c>
      <c r="X7" s="317" t="s">
        <v>54</v>
      </c>
      <c r="Y7" s="571" t="s">
        <v>228</v>
      </c>
      <c r="Z7" s="314" t="s">
        <v>298</v>
      </c>
    </row>
    <row r="8" spans="1:26" ht="37.5" customHeight="1" x14ac:dyDescent="0.25">
      <c r="Q8" s="242" t="s">
        <v>40</v>
      </c>
      <c r="R8" s="313" t="s">
        <v>394</v>
      </c>
      <c r="S8" s="314" t="s">
        <v>395</v>
      </c>
      <c r="T8" s="316" t="s">
        <v>26</v>
      </c>
      <c r="U8" s="316">
        <v>1</v>
      </c>
      <c r="V8" s="421">
        <v>33453.919999999998</v>
      </c>
      <c r="W8" s="421">
        <v>33453.919999999998</v>
      </c>
      <c r="X8" s="317" t="s">
        <v>54</v>
      </c>
      <c r="Y8" s="309" t="s">
        <v>228</v>
      </c>
      <c r="Z8" s="314" t="s">
        <v>395</v>
      </c>
    </row>
    <row r="9" spans="1:26" ht="37.5" customHeight="1" x14ac:dyDescent="0.25">
      <c r="Q9" s="242" t="s">
        <v>40</v>
      </c>
      <c r="R9" s="410" t="s">
        <v>394</v>
      </c>
      <c r="S9" s="406" t="s">
        <v>395</v>
      </c>
      <c r="T9" s="407" t="s">
        <v>26</v>
      </c>
      <c r="U9" s="407">
        <v>1</v>
      </c>
      <c r="V9" s="327">
        <v>47430.32</v>
      </c>
      <c r="W9" s="327">
        <v>47430.32</v>
      </c>
      <c r="X9" s="409" t="s">
        <v>54</v>
      </c>
      <c r="Y9" s="405" t="s">
        <v>228</v>
      </c>
      <c r="Z9" s="406" t="s">
        <v>395</v>
      </c>
    </row>
    <row r="10" spans="1:26" x14ac:dyDescent="0.25">
      <c r="Q10" s="6" t="s">
        <v>1</v>
      </c>
      <c r="R10" s="6"/>
      <c r="S10" s="6"/>
      <c r="T10" s="59"/>
      <c r="U10" s="59"/>
      <c r="V10" s="59"/>
      <c r="W10" s="60">
        <f>SUM(W4:W9)</f>
        <v>1211749.99</v>
      </c>
      <c r="X10" s="61"/>
      <c r="Y10" s="61"/>
      <c r="Z10" s="59"/>
    </row>
    <row r="11" spans="1:26" ht="30" x14ac:dyDescent="0.25">
      <c r="Q11" s="107" t="s">
        <v>388</v>
      </c>
      <c r="R11" s="313" t="s">
        <v>280</v>
      </c>
      <c r="S11" s="313" t="s">
        <v>52</v>
      </c>
      <c r="T11" s="316" t="s">
        <v>91</v>
      </c>
      <c r="U11" s="316">
        <v>1</v>
      </c>
      <c r="V11" s="325">
        <v>435156</v>
      </c>
      <c r="W11" s="326">
        <v>435156</v>
      </c>
      <c r="X11" s="315" t="s">
        <v>54</v>
      </c>
      <c r="Y11" s="315" t="s">
        <v>228</v>
      </c>
      <c r="Z11" s="16" t="s">
        <v>322</v>
      </c>
    </row>
    <row r="12" spans="1:26" x14ac:dyDescent="0.25">
      <c r="Q12" s="6"/>
      <c r="R12" s="6"/>
      <c r="S12" s="6"/>
      <c r="T12" s="59"/>
      <c r="U12" s="59"/>
      <c r="V12" s="59"/>
      <c r="W12" s="60">
        <f>SUM(W11:W11)</f>
        <v>435156</v>
      </c>
      <c r="X12" s="61"/>
      <c r="Y12" s="61"/>
      <c r="Z12" s="59"/>
    </row>
  </sheetData>
  <mergeCells count="12">
    <mergeCell ref="G2:N2"/>
    <mergeCell ref="Q4:Q5"/>
    <mergeCell ref="R4:R5"/>
    <mergeCell ref="S4:S5"/>
    <mergeCell ref="R1:W1"/>
    <mergeCell ref="Y4:Y5"/>
    <mergeCell ref="Z4:Z5"/>
    <mergeCell ref="T4:T5"/>
    <mergeCell ref="U4:U5"/>
    <mergeCell ref="V4:V5"/>
    <mergeCell ref="W4:W5"/>
    <mergeCell ref="X4:X5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2:R16"/>
  <sheetViews>
    <sheetView workbookViewId="0">
      <selection activeCell="G11" sqref="G11"/>
    </sheetView>
  </sheetViews>
  <sheetFormatPr defaultRowHeight="15" x14ac:dyDescent="0.25"/>
  <cols>
    <col min="1" max="1" width="37.85546875" customWidth="1"/>
    <col min="2" max="2" width="18.5703125" customWidth="1"/>
    <col min="3" max="3" width="22.28515625" customWidth="1"/>
    <col min="4" max="4" width="10" customWidth="1"/>
    <col min="5" max="5" width="9.85546875" customWidth="1"/>
    <col min="6" max="6" width="11.5703125" customWidth="1"/>
    <col min="7" max="7" width="12.5703125" customWidth="1"/>
    <col min="8" max="9" width="11.42578125" customWidth="1"/>
    <col min="10" max="10" width="25" customWidth="1"/>
    <col min="11" max="11" width="14" customWidth="1"/>
    <col min="12" max="12" width="30.85546875" customWidth="1"/>
    <col min="13" max="13" width="6.28515625" customWidth="1"/>
    <col min="14" max="14" width="7.28515625" customWidth="1"/>
    <col min="15" max="15" width="11.5703125" customWidth="1"/>
    <col min="16" max="16" width="11.42578125" customWidth="1"/>
    <col min="17" max="17" width="12.28515625" customWidth="1"/>
    <col min="18" max="18" width="14.2851562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666" t="s">
        <v>165</v>
      </c>
      <c r="C4" s="666"/>
      <c r="D4" s="666"/>
      <c r="E4" s="666"/>
      <c r="F4" s="666"/>
      <c r="G4" s="666"/>
      <c r="H4" s="666"/>
      <c r="I4" s="666"/>
      <c r="J4" s="666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45"/>
      <c r="C5" s="45"/>
      <c r="D5" s="45"/>
      <c r="E5" s="45"/>
      <c r="F5" s="45"/>
      <c r="G5" s="45"/>
      <c r="H5" s="45"/>
      <c r="I5" s="85"/>
      <c r="J5" s="45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8" ht="42" customHeight="1" x14ac:dyDescent="0.25">
      <c r="A7" s="41" t="s">
        <v>46</v>
      </c>
      <c r="B7" s="41" t="s">
        <v>45</v>
      </c>
      <c r="C7" s="41" t="s">
        <v>15</v>
      </c>
      <c r="D7" s="41" t="s">
        <v>7</v>
      </c>
      <c r="E7" s="41" t="s">
        <v>0</v>
      </c>
      <c r="F7" s="41" t="s">
        <v>22</v>
      </c>
      <c r="G7" s="35" t="s">
        <v>49</v>
      </c>
      <c r="H7" s="41" t="s">
        <v>43</v>
      </c>
      <c r="I7" s="41" t="s">
        <v>170</v>
      </c>
      <c r="J7" s="41" t="s">
        <v>44</v>
      </c>
      <c r="L7" s="535">
        <v>1540479.6</v>
      </c>
    </row>
    <row r="8" spans="1:18" ht="15" customHeight="1" x14ac:dyDescent="0.25">
      <c r="A8" s="640" t="s">
        <v>70</v>
      </c>
      <c r="B8" s="642" t="s">
        <v>16</v>
      </c>
      <c r="C8" s="637" t="s">
        <v>9</v>
      </c>
      <c r="D8" s="643" t="s">
        <v>41</v>
      </c>
      <c r="E8" s="643">
        <v>1</v>
      </c>
      <c r="F8" s="633">
        <v>2000000</v>
      </c>
      <c r="G8" s="633">
        <v>2000000</v>
      </c>
      <c r="H8" s="635" t="s">
        <v>71</v>
      </c>
      <c r="I8" s="82"/>
      <c r="J8" s="637" t="s">
        <v>9</v>
      </c>
      <c r="L8" s="535">
        <v>184857.55</v>
      </c>
    </row>
    <row r="9" spans="1:18" ht="51" customHeight="1" x14ac:dyDescent="0.25">
      <c r="A9" s="641"/>
      <c r="B9" s="638"/>
      <c r="C9" s="638"/>
      <c r="D9" s="644"/>
      <c r="E9" s="644"/>
      <c r="F9" s="634"/>
      <c r="G9" s="634"/>
      <c r="H9" s="636"/>
      <c r="I9" s="83" t="s">
        <v>228</v>
      </c>
      <c r="J9" s="638"/>
    </row>
    <row r="10" spans="1:18" ht="30.75" customHeight="1" x14ac:dyDescent="0.25">
      <c r="A10" s="517" t="s">
        <v>122</v>
      </c>
      <c r="B10" s="9" t="s">
        <v>148</v>
      </c>
      <c r="C10" s="518" t="s">
        <v>123</v>
      </c>
      <c r="D10" s="519" t="s">
        <v>41</v>
      </c>
      <c r="E10" s="519">
        <v>1</v>
      </c>
      <c r="F10" s="609">
        <v>262366.71999999997</v>
      </c>
      <c r="G10" s="520">
        <v>262366.71999999997</v>
      </c>
      <c r="H10" s="520" t="s">
        <v>54</v>
      </c>
      <c r="I10" s="520" t="s">
        <v>228</v>
      </c>
      <c r="J10" s="518" t="s">
        <v>123</v>
      </c>
    </row>
    <row r="11" spans="1:18" ht="15.75" thickBot="1" x14ac:dyDescent="0.3">
      <c r="A11" s="149"/>
      <c r="B11" s="149"/>
      <c r="C11" s="149"/>
      <c r="D11" s="271"/>
      <c r="E11" s="271"/>
      <c r="F11" s="271"/>
      <c r="G11" s="725">
        <f>SUM(G8:G10)</f>
        <v>2262366.7199999997</v>
      </c>
      <c r="H11" s="273"/>
      <c r="I11" s="274"/>
      <c r="J11" s="275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J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R20"/>
  <sheetViews>
    <sheetView workbookViewId="0">
      <selection activeCell="G13" sqref="G13"/>
    </sheetView>
  </sheetViews>
  <sheetFormatPr defaultRowHeight="15" x14ac:dyDescent="0.25"/>
  <cols>
    <col min="1" max="1" width="28.85546875" customWidth="1"/>
    <col min="2" max="2" width="18.28515625" customWidth="1"/>
    <col min="3" max="3" width="20.28515625" customWidth="1"/>
    <col min="4" max="4" width="10.5703125" customWidth="1"/>
    <col min="5" max="5" width="14" customWidth="1"/>
    <col min="6" max="6" width="19.5703125" customWidth="1"/>
    <col min="7" max="7" width="14.5703125" customWidth="1"/>
    <col min="8" max="8" width="15.5703125" customWidth="1"/>
    <col min="9" max="9" width="15.85546875" customWidth="1"/>
    <col min="10" max="10" width="25" customWidth="1"/>
    <col min="11" max="11" width="12.28515625" customWidth="1"/>
    <col min="12" max="12" width="26.85546875" customWidth="1"/>
    <col min="13" max="13" width="7.28515625" customWidth="1"/>
    <col min="14" max="14" width="7.42578125" customWidth="1"/>
    <col min="15" max="15" width="10.42578125" customWidth="1"/>
    <col min="16" max="16" width="11" customWidth="1"/>
    <col min="17" max="17" width="13" customWidth="1"/>
    <col min="18" max="18" width="13.5703125" customWidth="1"/>
  </cols>
  <sheetData>
    <row r="1" spans="1:18" ht="27" customHeight="1" x14ac:dyDescent="0.25"/>
    <row r="2" spans="1:18" ht="30" customHeight="1" x14ac:dyDescent="0.25">
      <c r="A2" s="1"/>
      <c r="B2" s="673" t="s">
        <v>166</v>
      </c>
      <c r="C2" s="673"/>
      <c r="D2" s="673"/>
      <c r="E2" s="673"/>
      <c r="F2" s="673"/>
      <c r="G2" s="1"/>
      <c r="H2" s="23"/>
      <c r="I2" s="23"/>
      <c r="J2" s="1"/>
      <c r="K2" s="4"/>
      <c r="L2" s="4"/>
      <c r="M2" s="1"/>
      <c r="N2" s="1"/>
      <c r="O2" s="1"/>
      <c r="P2" s="1"/>
      <c r="Q2" s="1"/>
      <c r="R2" s="1"/>
    </row>
    <row r="3" spans="1:18" x14ac:dyDescent="0.25">
      <c r="A3" s="1"/>
      <c r="B3" s="25"/>
      <c r="C3" s="25"/>
      <c r="D3" s="25"/>
      <c r="E3" s="25"/>
      <c r="F3" s="23"/>
      <c r="G3" s="1"/>
      <c r="H3" s="1"/>
      <c r="I3" s="1"/>
      <c r="J3" s="1"/>
      <c r="K3" s="4"/>
      <c r="L3" s="4"/>
      <c r="M3" s="1"/>
      <c r="N3" s="1"/>
      <c r="O3" s="1"/>
      <c r="P3" s="1"/>
      <c r="Q3" s="1"/>
      <c r="R3" s="1"/>
    </row>
    <row r="5" spans="1:18" ht="48.75" customHeight="1" x14ac:dyDescent="0.25">
      <c r="A5" s="37" t="s">
        <v>46</v>
      </c>
      <c r="B5" s="37" t="s">
        <v>45</v>
      </c>
      <c r="C5" s="37" t="s">
        <v>42</v>
      </c>
      <c r="D5" s="37" t="s">
        <v>7</v>
      </c>
      <c r="E5" s="37" t="s">
        <v>0</v>
      </c>
      <c r="F5" s="37" t="s">
        <v>22</v>
      </c>
      <c r="G5" s="35" t="s">
        <v>49</v>
      </c>
      <c r="H5" s="37" t="s">
        <v>43</v>
      </c>
      <c r="I5" s="41" t="s">
        <v>170</v>
      </c>
      <c r="J5" s="37" t="s">
        <v>44</v>
      </c>
    </row>
    <row r="6" spans="1:18" ht="54.75" customHeight="1" x14ac:dyDescent="0.25">
      <c r="A6" s="26" t="s">
        <v>92</v>
      </c>
      <c r="B6" s="21" t="s">
        <v>144</v>
      </c>
      <c r="C6" s="21" t="s">
        <v>72</v>
      </c>
      <c r="D6" s="11" t="s">
        <v>6</v>
      </c>
      <c r="E6" s="11">
        <v>2</v>
      </c>
      <c r="F6" s="12">
        <f>G6/E6</f>
        <v>20000</v>
      </c>
      <c r="G6" s="12">
        <v>40000</v>
      </c>
      <c r="H6" s="13" t="s">
        <v>73</v>
      </c>
      <c r="I6" s="86" t="s">
        <v>228</v>
      </c>
      <c r="J6" s="9" t="s">
        <v>17</v>
      </c>
    </row>
    <row r="7" spans="1:18" ht="27.75" customHeight="1" x14ac:dyDescent="0.25">
      <c r="A7" s="674" t="s">
        <v>93</v>
      </c>
      <c r="B7" s="637" t="s">
        <v>144</v>
      </c>
      <c r="C7" s="637" t="s">
        <v>72</v>
      </c>
      <c r="D7" s="11" t="s">
        <v>5</v>
      </c>
      <c r="E7" s="12">
        <v>1</v>
      </c>
      <c r="F7" s="12">
        <f>G7/1.12</f>
        <v>70900</v>
      </c>
      <c r="G7" s="40">
        <v>79408</v>
      </c>
      <c r="H7" s="639" t="s">
        <v>74</v>
      </c>
      <c r="I7" s="639" t="s">
        <v>228</v>
      </c>
      <c r="J7" s="50" t="s">
        <v>10</v>
      </c>
    </row>
    <row r="8" spans="1:18" ht="27" customHeight="1" x14ac:dyDescent="0.25">
      <c r="A8" s="675"/>
      <c r="B8" s="642"/>
      <c r="C8" s="642"/>
      <c r="D8" s="11" t="s">
        <v>5</v>
      </c>
      <c r="E8" s="12">
        <v>2</v>
      </c>
      <c r="F8" s="12">
        <f>G8/1.12</f>
        <v>28499.999999999996</v>
      </c>
      <c r="G8" s="12">
        <v>31920</v>
      </c>
      <c r="H8" s="635"/>
      <c r="I8" s="635"/>
      <c r="J8" s="28" t="s">
        <v>11</v>
      </c>
    </row>
    <row r="9" spans="1:18" ht="35.25" customHeight="1" x14ac:dyDescent="0.25">
      <c r="A9" s="675"/>
      <c r="B9" s="642"/>
      <c r="C9" s="642"/>
      <c r="D9" s="11" t="s">
        <v>5</v>
      </c>
      <c r="E9" s="12">
        <v>1</v>
      </c>
      <c r="F9" s="12">
        <f>G9/1.12</f>
        <v>79623.214285714275</v>
      </c>
      <c r="G9" s="12">
        <v>89178</v>
      </c>
      <c r="H9" s="635"/>
      <c r="I9" s="635"/>
      <c r="J9" s="28" t="s">
        <v>12</v>
      </c>
    </row>
    <row r="10" spans="1:18" ht="30" customHeight="1" x14ac:dyDescent="0.25">
      <c r="A10" s="676"/>
      <c r="B10" s="638"/>
      <c r="C10" s="638"/>
      <c r="D10" s="11" t="s">
        <v>5</v>
      </c>
      <c r="E10" s="12">
        <v>2</v>
      </c>
      <c r="F10" s="12">
        <f>G10/1.12</f>
        <v>11076.785714285714</v>
      </c>
      <c r="G10" s="12">
        <v>12406</v>
      </c>
      <c r="H10" s="636"/>
      <c r="I10" s="636"/>
      <c r="J10" s="28" t="s">
        <v>13</v>
      </c>
    </row>
    <row r="11" spans="1:18" ht="35.25" customHeight="1" x14ac:dyDescent="0.25">
      <c r="A11" s="293" t="s">
        <v>371</v>
      </c>
      <c r="B11" s="38" t="s">
        <v>368</v>
      </c>
      <c r="C11" s="26" t="s">
        <v>72</v>
      </c>
      <c r="D11" s="39" t="s">
        <v>6</v>
      </c>
      <c r="E11" s="39">
        <v>1</v>
      </c>
      <c r="F11" s="40">
        <v>1496440</v>
      </c>
      <c r="G11" s="40">
        <v>1496440</v>
      </c>
      <c r="H11" s="356">
        <v>45961</v>
      </c>
      <c r="I11" s="356" t="s">
        <v>228</v>
      </c>
      <c r="J11" s="353" t="s">
        <v>372</v>
      </c>
    </row>
    <row r="12" spans="1:18" ht="35.25" customHeight="1" thickBot="1" x14ac:dyDescent="0.3">
      <c r="A12" s="358" t="s">
        <v>449</v>
      </c>
      <c r="B12" s="351" t="s">
        <v>435</v>
      </c>
      <c r="C12" s="358" t="s">
        <v>450</v>
      </c>
      <c r="D12" s="352" t="s">
        <v>6</v>
      </c>
      <c r="E12" s="352">
        <v>1</v>
      </c>
      <c r="F12" s="350">
        <v>5846236</v>
      </c>
      <c r="G12" s="350">
        <f>E12*F12</f>
        <v>5846236</v>
      </c>
      <c r="H12" s="356" t="s">
        <v>451</v>
      </c>
      <c r="I12" s="507" t="s">
        <v>228</v>
      </c>
      <c r="J12" s="353" t="s">
        <v>450</v>
      </c>
    </row>
    <row r="13" spans="1:18" x14ac:dyDescent="0.25">
      <c r="A13" s="76" t="s">
        <v>1</v>
      </c>
      <c r="B13" s="76"/>
      <c r="C13" s="102"/>
      <c r="D13" s="77"/>
      <c r="E13" s="77"/>
      <c r="F13" s="77"/>
      <c r="G13" s="679">
        <f>SUM(G6:G12)</f>
        <v>7595588</v>
      </c>
      <c r="H13" s="221"/>
      <c r="I13" s="219"/>
      <c r="J13" s="206"/>
    </row>
    <row r="14" spans="1:18" ht="27.75" customHeight="1" x14ac:dyDescent="0.25">
      <c r="A14" s="110" t="s">
        <v>293</v>
      </c>
      <c r="B14" s="110" t="s">
        <v>217</v>
      </c>
      <c r="C14" s="110" t="s">
        <v>291</v>
      </c>
      <c r="D14" s="201" t="s">
        <v>41</v>
      </c>
      <c r="E14" s="227">
        <v>1</v>
      </c>
      <c r="F14" s="111">
        <v>3800000</v>
      </c>
      <c r="G14" s="111">
        <v>3800000</v>
      </c>
      <c r="H14" s="110" t="s">
        <v>292</v>
      </c>
      <c r="I14" s="507" t="s">
        <v>228</v>
      </c>
      <c r="J14" s="110" t="s">
        <v>294</v>
      </c>
    </row>
    <row r="15" spans="1:18" x14ac:dyDescent="0.25">
      <c r="A15" s="105"/>
      <c r="B15" s="105"/>
      <c r="C15" s="105"/>
      <c r="D15" s="105"/>
      <c r="E15" s="105"/>
      <c r="F15" s="105"/>
      <c r="G15" s="721">
        <f>SUM(G14:G14)</f>
        <v>3800000</v>
      </c>
      <c r="H15" s="105"/>
      <c r="I15" s="105"/>
      <c r="J15" s="105"/>
    </row>
    <row r="16" spans="1:18" x14ac:dyDescent="0.25">
      <c r="A16" s="104"/>
      <c r="B16" s="104"/>
      <c r="C16" s="104"/>
      <c r="D16" s="104"/>
      <c r="E16" s="104"/>
      <c r="F16" s="104"/>
      <c r="G16" s="104"/>
      <c r="H16" s="104"/>
      <c r="I16" s="104"/>
      <c r="J16" s="104"/>
    </row>
    <row r="17" spans="1:10" x14ac:dyDescent="0.25">
      <c r="A17" s="104"/>
      <c r="B17" s="104"/>
      <c r="C17" s="104"/>
      <c r="D17" s="104"/>
      <c r="E17" s="104"/>
      <c r="F17" s="104"/>
      <c r="G17" s="104"/>
      <c r="H17" s="104"/>
      <c r="I17" s="104"/>
      <c r="J17" s="104"/>
    </row>
    <row r="18" spans="1:10" x14ac:dyDescent="0.25">
      <c r="A18" s="104"/>
      <c r="B18" s="104"/>
      <c r="C18" s="104"/>
      <c r="D18" s="104"/>
      <c r="E18" s="104"/>
      <c r="F18" s="104"/>
      <c r="G18" s="104"/>
      <c r="H18" s="104"/>
      <c r="I18" s="104"/>
      <c r="J18" s="104"/>
    </row>
    <row r="19" spans="1:10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</row>
    <row r="20" spans="1:10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</row>
  </sheetData>
  <mergeCells count="6">
    <mergeCell ref="I7:I10"/>
    <mergeCell ref="B2:F2"/>
    <mergeCell ref="H7:H10"/>
    <mergeCell ref="A7:A10"/>
    <mergeCell ref="B7:B10"/>
    <mergeCell ref="C7:C10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2:R22"/>
  <sheetViews>
    <sheetView workbookViewId="0">
      <selection activeCell="G11" sqref="G11"/>
    </sheetView>
  </sheetViews>
  <sheetFormatPr defaultRowHeight="15" x14ac:dyDescent="0.25"/>
  <cols>
    <col min="1" max="1" width="31.42578125" customWidth="1"/>
    <col min="2" max="2" width="22.140625" customWidth="1"/>
    <col min="3" max="3" width="20.7109375" customWidth="1"/>
    <col min="4" max="4" width="11" customWidth="1"/>
    <col min="5" max="5" width="11.28515625" customWidth="1"/>
    <col min="6" max="6" width="18.140625" customWidth="1"/>
    <col min="7" max="7" width="11.5703125" customWidth="1"/>
    <col min="8" max="9" width="14.28515625" customWidth="1"/>
    <col min="10" max="10" width="22.7109375" customWidth="1"/>
    <col min="11" max="11" width="12.140625" customWidth="1"/>
    <col min="12" max="12" width="22.42578125" customWidth="1"/>
    <col min="15" max="15" width="11.5703125" customWidth="1"/>
    <col min="16" max="16" width="12.7109375" customWidth="1"/>
    <col min="17" max="17" width="11.5703125" customWidth="1"/>
    <col min="18" max="18" width="18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8" x14ac:dyDescent="0.25">
      <c r="A3" s="1"/>
      <c r="B3" s="673" t="s">
        <v>167</v>
      </c>
      <c r="C3" s="673"/>
      <c r="D3" s="673"/>
      <c r="E3" s="673"/>
      <c r="F3" s="673"/>
      <c r="G3" s="1"/>
      <c r="H3" s="1"/>
      <c r="I3" s="1"/>
      <c r="J3" s="1"/>
    </row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49.5" customHeight="1" x14ac:dyDescent="0.25">
      <c r="A6" s="41" t="s">
        <v>46</v>
      </c>
      <c r="B6" s="41" t="s">
        <v>45</v>
      </c>
      <c r="C6" s="41" t="s">
        <v>42</v>
      </c>
      <c r="D6" s="41" t="s">
        <v>7</v>
      </c>
      <c r="E6" s="41" t="s">
        <v>0</v>
      </c>
      <c r="F6" s="41" t="s">
        <v>22</v>
      </c>
      <c r="G6" s="35" t="s">
        <v>49</v>
      </c>
      <c r="H6" s="41" t="s">
        <v>43</v>
      </c>
      <c r="I6" s="41" t="s">
        <v>170</v>
      </c>
      <c r="J6" s="41" t="s">
        <v>44</v>
      </c>
      <c r="K6" s="1"/>
      <c r="L6" s="1"/>
      <c r="M6" s="1"/>
      <c r="N6" s="1"/>
      <c r="O6" s="1"/>
      <c r="P6" s="1"/>
      <c r="Q6" s="1"/>
      <c r="R6" s="1"/>
    </row>
    <row r="7" spans="1:18" x14ac:dyDescent="0.25">
      <c r="A7" s="640" t="s">
        <v>75</v>
      </c>
      <c r="B7" s="642" t="s">
        <v>141</v>
      </c>
      <c r="C7" s="640" t="s">
        <v>18</v>
      </c>
      <c r="D7" s="643" t="s">
        <v>26</v>
      </c>
      <c r="E7" s="643">
        <v>1</v>
      </c>
      <c r="F7" s="633">
        <v>500000</v>
      </c>
      <c r="G7" s="633">
        <v>500000</v>
      </c>
      <c r="H7" s="635" t="s">
        <v>114</v>
      </c>
      <c r="I7" s="93"/>
      <c r="J7" s="640" t="s">
        <v>18</v>
      </c>
    </row>
    <row r="8" spans="1:18" ht="45.75" customHeight="1" x14ac:dyDescent="0.25">
      <c r="A8" s="641"/>
      <c r="B8" s="638"/>
      <c r="C8" s="641"/>
      <c r="D8" s="644"/>
      <c r="E8" s="644"/>
      <c r="F8" s="634"/>
      <c r="G8" s="634"/>
      <c r="H8" s="636"/>
      <c r="I8" s="94" t="s">
        <v>228</v>
      </c>
      <c r="J8" s="641"/>
    </row>
    <row r="9" spans="1:18" ht="75" customHeight="1" x14ac:dyDescent="0.25">
      <c r="A9" s="386" t="s">
        <v>76</v>
      </c>
      <c r="B9" s="394" t="s">
        <v>141</v>
      </c>
      <c r="C9" s="9" t="s">
        <v>20</v>
      </c>
      <c r="D9" s="387" t="s">
        <v>26</v>
      </c>
      <c r="E9" s="387">
        <v>1</v>
      </c>
      <c r="F9" s="471">
        <v>4500000</v>
      </c>
      <c r="G9" s="471">
        <v>4500000</v>
      </c>
      <c r="H9" s="8" t="s">
        <v>115</v>
      </c>
      <c r="I9" s="8" t="s">
        <v>228</v>
      </c>
      <c r="J9" s="100" t="s">
        <v>20</v>
      </c>
    </row>
    <row r="10" spans="1:18" ht="19.5" customHeight="1" thickBot="1" x14ac:dyDescent="0.3">
      <c r="A10" s="386" t="s">
        <v>27</v>
      </c>
      <c r="B10" s="394"/>
      <c r="C10" s="9" t="s">
        <v>298</v>
      </c>
      <c r="D10" s="387" t="s">
        <v>26</v>
      </c>
      <c r="E10" s="387">
        <v>1</v>
      </c>
      <c r="F10" s="471">
        <v>67120</v>
      </c>
      <c r="G10" s="471">
        <v>67120</v>
      </c>
      <c r="H10" s="8"/>
      <c r="I10" s="8" t="s">
        <v>228</v>
      </c>
      <c r="J10" s="9" t="s">
        <v>298</v>
      </c>
    </row>
    <row r="11" spans="1:18" x14ac:dyDescent="0.25">
      <c r="A11" s="411" t="s">
        <v>1</v>
      </c>
      <c r="B11" s="102"/>
      <c r="C11" s="102"/>
      <c r="D11" s="240"/>
      <c r="E11" s="240"/>
      <c r="F11" s="240"/>
      <c r="G11" s="278">
        <f>SUM(G7:G10)</f>
        <v>5067120</v>
      </c>
      <c r="H11" s="221"/>
      <c r="I11" s="401"/>
      <c r="J11" s="103"/>
    </row>
    <row r="12" spans="1:18" ht="25.5" x14ac:dyDescent="0.25">
      <c r="A12" s="121" t="s">
        <v>203</v>
      </c>
      <c r="B12" s="8" t="s">
        <v>188</v>
      </c>
      <c r="C12" s="8" t="s">
        <v>52</v>
      </c>
      <c r="D12" s="200" t="s">
        <v>6</v>
      </c>
      <c r="E12" s="123">
        <v>1</v>
      </c>
      <c r="F12" s="122">
        <v>2986926.8</v>
      </c>
      <c r="G12" s="614">
        <v>2986926.8</v>
      </c>
      <c r="H12" s="123" t="s">
        <v>135</v>
      </c>
      <c r="I12" s="8" t="s">
        <v>228</v>
      </c>
      <c r="J12" s="121" t="s">
        <v>204</v>
      </c>
    </row>
    <row r="13" spans="1:18" ht="38.25" x14ac:dyDescent="0.25">
      <c r="A13" s="290" t="s">
        <v>367</v>
      </c>
      <c r="B13" s="2" t="s">
        <v>368</v>
      </c>
      <c r="C13" s="290" t="s">
        <v>369</v>
      </c>
      <c r="D13" s="8" t="s">
        <v>6</v>
      </c>
      <c r="E13" s="292">
        <v>1</v>
      </c>
      <c r="F13" s="291">
        <v>494117</v>
      </c>
      <c r="G13" s="614">
        <v>494117</v>
      </c>
      <c r="H13" s="292" t="s">
        <v>370</v>
      </c>
      <c r="I13" s="8" t="s">
        <v>228</v>
      </c>
      <c r="J13" s="8" t="s">
        <v>379</v>
      </c>
    </row>
    <row r="14" spans="1:18" ht="25.5" x14ac:dyDescent="0.25">
      <c r="A14" s="8" t="s">
        <v>569</v>
      </c>
      <c r="B14" s="8" t="s">
        <v>570</v>
      </c>
      <c r="C14" s="488" t="s">
        <v>72</v>
      </c>
      <c r="D14" s="190" t="s">
        <v>6</v>
      </c>
      <c r="E14" s="190">
        <v>1</v>
      </c>
      <c r="F14" s="131">
        <v>112070</v>
      </c>
      <c r="G14" s="727">
        <v>112070</v>
      </c>
      <c r="H14" s="190" t="s">
        <v>572</v>
      </c>
      <c r="I14" s="8" t="s">
        <v>228</v>
      </c>
      <c r="J14" s="2" t="s">
        <v>571</v>
      </c>
    </row>
    <row r="15" spans="1:18" ht="26.25" x14ac:dyDescent="0.25">
      <c r="A15" s="491" t="s">
        <v>573</v>
      </c>
      <c r="B15" s="2" t="s">
        <v>570</v>
      </c>
      <c r="C15" s="488" t="s">
        <v>72</v>
      </c>
      <c r="D15" s="190" t="s">
        <v>6</v>
      </c>
      <c r="E15" s="190">
        <v>1</v>
      </c>
      <c r="F15" s="131">
        <v>227985.11</v>
      </c>
      <c r="G15" s="727">
        <v>227985.11</v>
      </c>
      <c r="H15" s="2"/>
      <c r="I15" s="8" t="s">
        <v>228</v>
      </c>
      <c r="J15" s="488" t="s">
        <v>72</v>
      </c>
    </row>
    <row r="16" spans="1:18" ht="26.25" x14ac:dyDescent="0.25">
      <c r="A16" s="491" t="s">
        <v>574</v>
      </c>
      <c r="B16" s="2" t="s">
        <v>570</v>
      </c>
      <c r="C16" s="488" t="s">
        <v>72</v>
      </c>
      <c r="D16" s="190" t="s">
        <v>6</v>
      </c>
      <c r="E16" s="190">
        <v>1</v>
      </c>
      <c r="F16" s="190">
        <v>110020</v>
      </c>
      <c r="G16" s="728">
        <v>110020</v>
      </c>
      <c r="H16" s="2"/>
      <c r="I16" s="8" t="s">
        <v>228</v>
      </c>
      <c r="J16" s="2"/>
    </row>
    <row r="17" spans="1:10" ht="26.25" x14ac:dyDescent="0.25">
      <c r="A17" s="491" t="s">
        <v>575</v>
      </c>
      <c r="B17" s="2" t="s">
        <v>570</v>
      </c>
      <c r="C17" s="8" t="s">
        <v>52</v>
      </c>
      <c r="D17" s="190" t="s">
        <v>6</v>
      </c>
      <c r="E17" s="190">
        <v>1</v>
      </c>
      <c r="F17" s="190">
        <v>1297430</v>
      </c>
      <c r="G17" s="728">
        <v>1297430</v>
      </c>
      <c r="H17" s="190" t="s">
        <v>641</v>
      </c>
      <c r="I17" s="8" t="s">
        <v>228</v>
      </c>
      <c r="J17" s="2"/>
    </row>
    <row r="18" spans="1:10" ht="25.5" x14ac:dyDescent="0.25">
      <c r="A18" s="8" t="s">
        <v>576</v>
      </c>
      <c r="B18" s="8" t="s">
        <v>570</v>
      </c>
      <c r="C18" s="488" t="s">
        <v>72</v>
      </c>
      <c r="D18" s="190" t="s">
        <v>6</v>
      </c>
      <c r="E18" s="190">
        <v>2</v>
      </c>
      <c r="F18" s="190">
        <v>130368</v>
      </c>
      <c r="G18" s="728">
        <v>130368</v>
      </c>
      <c r="H18" s="2"/>
      <c r="I18" s="8" t="s">
        <v>228</v>
      </c>
      <c r="J18" s="2"/>
    </row>
    <row r="19" spans="1:10" ht="26.25" x14ac:dyDescent="0.25">
      <c r="A19" s="491" t="s">
        <v>588</v>
      </c>
      <c r="B19" s="8" t="s">
        <v>570</v>
      </c>
      <c r="C19" s="8" t="s">
        <v>52</v>
      </c>
      <c r="D19" s="489" t="s">
        <v>6</v>
      </c>
      <c r="E19" s="489">
        <v>1</v>
      </c>
      <c r="F19" s="573">
        <v>886866</v>
      </c>
      <c r="G19" s="729">
        <v>886866</v>
      </c>
      <c r="H19" s="545" t="s">
        <v>589</v>
      </c>
      <c r="I19" s="2" t="s">
        <v>228</v>
      </c>
      <c r="J19" s="8" t="s">
        <v>432</v>
      </c>
    </row>
    <row r="20" spans="1:10" ht="38.25" x14ac:dyDescent="0.25">
      <c r="A20" s="530" t="s">
        <v>660</v>
      </c>
      <c r="B20" s="8" t="s">
        <v>648</v>
      </c>
      <c r="C20" s="544" t="s">
        <v>369</v>
      </c>
      <c r="D20" s="545" t="s">
        <v>6</v>
      </c>
      <c r="E20" s="545">
        <v>1</v>
      </c>
      <c r="F20" s="573">
        <v>206000</v>
      </c>
      <c r="G20" s="729">
        <v>206000</v>
      </c>
      <c r="H20" s="545"/>
      <c r="I20" s="398" t="s">
        <v>228</v>
      </c>
      <c r="J20" s="567" t="s">
        <v>661</v>
      </c>
    </row>
    <row r="21" spans="1:10" ht="25.5" x14ac:dyDescent="0.25">
      <c r="A21" s="242" t="s">
        <v>652</v>
      </c>
      <c r="B21" s="8" t="s">
        <v>648</v>
      </c>
      <c r="C21" s="552" t="s">
        <v>72</v>
      </c>
      <c r="D21" s="554" t="s">
        <v>6</v>
      </c>
      <c r="E21" s="554">
        <v>1</v>
      </c>
      <c r="F21" s="573">
        <v>152308</v>
      </c>
      <c r="G21" s="729">
        <v>152308</v>
      </c>
      <c r="H21" s="554" t="s">
        <v>454</v>
      </c>
      <c r="I21" s="2" t="s">
        <v>228</v>
      </c>
      <c r="J21" s="552" t="s">
        <v>72</v>
      </c>
    </row>
    <row r="22" spans="1:10" x14ac:dyDescent="0.25">
      <c r="A22" s="395"/>
      <c r="B22" s="395"/>
      <c r="C22" s="395"/>
      <c r="D22" s="395"/>
      <c r="E22" s="395"/>
      <c r="F22" s="395"/>
      <c r="G22" s="726">
        <f>SUM(G12:G21)</f>
        <v>6604090.9100000001</v>
      </c>
      <c r="H22" s="395"/>
      <c r="I22" s="395"/>
      <c r="J22" s="395"/>
    </row>
  </sheetData>
  <mergeCells count="10">
    <mergeCell ref="A7:A8"/>
    <mergeCell ref="B7:B8"/>
    <mergeCell ref="C7:C8"/>
    <mergeCell ref="D7:D8"/>
    <mergeCell ref="E7:E8"/>
    <mergeCell ref="F7:F8"/>
    <mergeCell ref="G7:G8"/>
    <mergeCell ref="H7:H8"/>
    <mergeCell ref="J7:J8"/>
    <mergeCell ref="B3:F3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3:R25"/>
  <sheetViews>
    <sheetView workbookViewId="0">
      <selection activeCell="G11" sqref="G11"/>
    </sheetView>
  </sheetViews>
  <sheetFormatPr defaultRowHeight="15" x14ac:dyDescent="0.25"/>
  <cols>
    <col min="1" max="1" width="20.140625" customWidth="1"/>
    <col min="2" max="2" width="26.42578125" customWidth="1"/>
    <col min="3" max="3" width="18.5703125" customWidth="1"/>
    <col min="4" max="4" width="12.140625" customWidth="1"/>
    <col min="5" max="5" width="12.28515625" customWidth="1"/>
    <col min="6" max="6" width="13" customWidth="1"/>
    <col min="7" max="7" width="15" customWidth="1"/>
    <col min="8" max="9" width="14.85546875" customWidth="1"/>
    <col min="10" max="10" width="20.7109375" customWidth="1"/>
    <col min="11" max="11" width="11" customWidth="1"/>
    <col min="12" max="12" width="27.7109375" customWidth="1"/>
    <col min="15" max="16" width="11.28515625" customWidth="1"/>
  </cols>
  <sheetData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/>
      <c r="B4" s="23" t="s">
        <v>168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7" spans="1:18" ht="54" customHeight="1" x14ac:dyDescent="0.25">
      <c r="A7" s="37" t="s">
        <v>46</v>
      </c>
      <c r="B7" s="37" t="s">
        <v>45</v>
      </c>
      <c r="C7" s="37" t="s">
        <v>42</v>
      </c>
      <c r="D7" s="37" t="s">
        <v>7</v>
      </c>
      <c r="E7" s="37" t="s">
        <v>0</v>
      </c>
      <c r="F7" s="37" t="s">
        <v>22</v>
      </c>
      <c r="G7" s="35" t="s">
        <v>49</v>
      </c>
      <c r="H7" s="37" t="s">
        <v>43</v>
      </c>
      <c r="I7" s="41" t="s">
        <v>170</v>
      </c>
      <c r="J7" s="37" t="s">
        <v>44</v>
      </c>
    </row>
    <row r="8" spans="1:18" x14ac:dyDescent="0.25">
      <c r="A8" s="640" t="s">
        <v>19</v>
      </c>
      <c r="B8" s="642" t="s">
        <v>141</v>
      </c>
      <c r="C8" s="640" t="s">
        <v>21</v>
      </c>
      <c r="D8" s="643" t="s">
        <v>26</v>
      </c>
      <c r="E8" s="643">
        <v>1</v>
      </c>
      <c r="F8" s="633">
        <v>5000000</v>
      </c>
      <c r="G8" s="633">
        <v>5000000</v>
      </c>
      <c r="H8" s="635" t="s">
        <v>107</v>
      </c>
      <c r="I8" s="93"/>
      <c r="J8" s="640" t="s">
        <v>21</v>
      </c>
    </row>
    <row r="9" spans="1:18" ht="34.5" customHeight="1" x14ac:dyDescent="0.25">
      <c r="A9" s="641"/>
      <c r="B9" s="638"/>
      <c r="C9" s="641"/>
      <c r="D9" s="644"/>
      <c r="E9" s="644"/>
      <c r="F9" s="634"/>
      <c r="G9" s="634"/>
      <c r="H9" s="636"/>
      <c r="I9" s="94" t="s">
        <v>228</v>
      </c>
      <c r="J9" s="641"/>
    </row>
    <row r="10" spans="1:18" ht="28.5" customHeight="1" x14ac:dyDescent="0.25">
      <c r="A10" s="143" t="s">
        <v>220</v>
      </c>
      <c r="B10" s="141" t="s">
        <v>221</v>
      </c>
      <c r="C10" s="100" t="s">
        <v>14</v>
      </c>
      <c r="D10" s="142" t="s">
        <v>26</v>
      </c>
      <c r="E10" s="233">
        <v>1</v>
      </c>
      <c r="F10" s="144">
        <v>1680922.93</v>
      </c>
      <c r="G10" s="144">
        <v>1680922.93</v>
      </c>
      <c r="H10" s="145" t="s">
        <v>54</v>
      </c>
      <c r="I10" s="262" t="s">
        <v>228</v>
      </c>
      <c r="J10" s="100" t="s">
        <v>14</v>
      </c>
    </row>
    <row r="11" spans="1:18" ht="28.5" customHeight="1" x14ac:dyDescent="0.25">
      <c r="A11" s="398" t="s">
        <v>604</v>
      </c>
      <c r="B11" s="501"/>
      <c r="C11" s="9"/>
      <c r="D11" s="500"/>
      <c r="E11" s="500"/>
      <c r="F11" s="402"/>
      <c r="G11" s="481">
        <v>500000</v>
      </c>
      <c r="H11" s="396"/>
      <c r="I11" s="262" t="s">
        <v>228</v>
      </c>
      <c r="J11" s="9"/>
    </row>
    <row r="12" spans="1:18" x14ac:dyDescent="0.25">
      <c r="A12" s="411"/>
      <c r="B12" s="102"/>
      <c r="C12" s="102"/>
      <c r="D12" s="240"/>
      <c r="E12" s="436"/>
      <c r="F12" s="240"/>
      <c r="G12" s="278">
        <f>SUM(G8:G11)</f>
        <v>7180922.9299999997</v>
      </c>
      <c r="H12" s="221"/>
      <c r="I12" s="401"/>
      <c r="J12" s="206"/>
    </row>
    <row r="13" spans="1:18" ht="30" x14ac:dyDescent="0.25">
      <c r="A13" s="110" t="s">
        <v>319</v>
      </c>
      <c r="B13" s="110" t="s">
        <v>217</v>
      </c>
      <c r="C13" s="107" t="s">
        <v>320</v>
      </c>
      <c r="D13" s="112" t="s">
        <v>6</v>
      </c>
      <c r="E13" s="112">
        <v>6</v>
      </c>
      <c r="F13" s="118">
        <f>G13/E13</f>
        <v>504030.66666666669</v>
      </c>
      <c r="G13" s="118">
        <v>3024184</v>
      </c>
      <c r="H13" s="112" t="s">
        <v>54</v>
      </c>
      <c r="I13" s="106" t="s">
        <v>375</v>
      </c>
      <c r="J13" s="110" t="s">
        <v>321</v>
      </c>
    </row>
    <row r="14" spans="1:18" ht="45" x14ac:dyDescent="0.25">
      <c r="A14" s="107" t="s">
        <v>335</v>
      </c>
      <c r="B14" s="110" t="s">
        <v>329</v>
      </c>
      <c r="C14" s="107" t="s">
        <v>304</v>
      </c>
      <c r="D14" s="112" t="s">
        <v>6</v>
      </c>
      <c r="E14" s="112">
        <v>18</v>
      </c>
      <c r="F14" s="118">
        <f>G14/E14</f>
        <v>33277.777777777781</v>
      </c>
      <c r="G14" s="118">
        <v>599000</v>
      </c>
      <c r="H14" s="112" t="s">
        <v>336</v>
      </c>
      <c r="I14" s="106" t="s">
        <v>375</v>
      </c>
      <c r="J14" s="110" t="s">
        <v>337</v>
      </c>
    </row>
    <row r="15" spans="1:18" ht="30" x14ac:dyDescent="0.25">
      <c r="A15" s="242" t="s">
        <v>595</v>
      </c>
      <c r="B15" s="398" t="s">
        <v>555</v>
      </c>
      <c r="C15" s="400" t="s">
        <v>320</v>
      </c>
      <c r="D15" s="396" t="s">
        <v>6</v>
      </c>
      <c r="E15" s="396">
        <v>1</v>
      </c>
      <c r="F15" s="118">
        <v>3850582</v>
      </c>
      <c r="G15" s="118">
        <v>3850582</v>
      </c>
      <c r="H15" s="396" t="s">
        <v>596</v>
      </c>
      <c r="I15" s="106" t="s">
        <v>375</v>
      </c>
      <c r="J15" s="398"/>
    </row>
    <row r="16" spans="1:18" ht="30" x14ac:dyDescent="0.25">
      <c r="A16" s="242" t="s">
        <v>597</v>
      </c>
      <c r="B16" s="398" t="s">
        <v>555</v>
      </c>
      <c r="C16" s="400" t="s">
        <v>320</v>
      </c>
      <c r="D16" s="396" t="s">
        <v>6</v>
      </c>
      <c r="E16" s="396">
        <v>1</v>
      </c>
      <c r="F16" s="118">
        <v>506000</v>
      </c>
      <c r="G16" s="118">
        <v>506000</v>
      </c>
      <c r="H16" s="396" t="s">
        <v>596</v>
      </c>
      <c r="I16" s="106" t="s">
        <v>228</v>
      </c>
      <c r="J16" s="398"/>
    </row>
    <row r="17" spans="1:10" ht="42.75" customHeight="1" x14ac:dyDescent="0.25">
      <c r="A17" s="242" t="s">
        <v>649</v>
      </c>
      <c r="B17" s="398" t="s">
        <v>650</v>
      </c>
      <c r="C17" s="547" t="s">
        <v>304</v>
      </c>
      <c r="D17" s="548" t="s">
        <v>6</v>
      </c>
      <c r="E17" s="548">
        <v>1</v>
      </c>
      <c r="F17" s="118">
        <v>68493.320000000007</v>
      </c>
      <c r="G17" s="118">
        <v>68493.320000000007</v>
      </c>
      <c r="H17" s="548" t="s">
        <v>397</v>
      </c>
      <c r="I17" s="106" t="s">
        <v>228</v>
      </c>
      <c r="J17" s="398"/>
    </row>
    <row r="18" spans="1:10" ht="42.75" customHeight="1" x14ac:dyDescent="0.25">
      <c r="A18" s="242" t="s">
        <v>653</v>
      </c>
      <c r="B18" s="398" t="s">
        <v>650</v>
      </c>
      <c r="C18" s="555" t="s">
        <v>304</v>
      </c>
      <c r="D18" s="556" t="s">
        <v>6</v>
      </c>
      <c r="E18" s="556">
        <v>1</v>
      </c>
      <c r="F18" s="118">
        <v>68220</v>
      </c>
      <c r="G18" s="118">
        <v>68220</v>
      </c>
      <c r="H18" s="556" t="s">
        <v>654</v>
      </c>
      <c r="I18" s="106" t="s">
        <v>228</v>
      </c>
      <c r="J18" s="398"/>
    </row>
    <row r="19" spans="1:10" ht="42.75" customHeight="1" x14ac:dyDescent="0.25">
      <c r="A19" s="732" t="s">
        <v>704</v>
      </c>
      <c r="B19" s="398"/>
      <c r="C19" s="612" t="s">
        <v>304</v>
      </c>
      <c r="D19" s="613" t="s">
        <v>6</v>
      </c>
      <c r="E19" s="613">
        <v>1</v>
      </c>
      <c r="F19" s="118">
        <v>45012</v>
      </c>
      <c r="G19" s="118">
        <v>45012</v>
      </c>
      <c r="H19" s="613"/>
      <c r="I19" s="106" t="s">
        <v>228</v>
      </c>
      <c r="J19" s="398"/>
    </row>
    <row r="20" spans="1:10" x14ac:dyDescent="0.25">
      <c r="A20" s="104"/>
      <c r="B20" s="104"/>
      <c r="C20" s="104"/>
      <c r="D20" s="104"/>
      <c r="E20" s="187"/>
      <c r="F20" s="118"/>
      <c r="G20" s="118">
        <f>SUM(G13:G19)</f>
        <v>8161491.3200000003</v>
      </c>
      <c r="H20" s="104"/>
      <c r="I20" s="104"/>
      <c r="J20" s="104"/>
    </row>
    <row r="25" spans="1:10" x14ac:dyDescent="0.25">
      <c r="B25" t="s">
        <v>15</v>
      </c>
    </row>
  </sheetData>
  <mergeCells count="9">
    <mergeCell ref="F8:F9"/>
    <mergeCell ref="G8:G9"/>
    <mergeCell ref="H8:H9"/>
    <mergeCell ref="J8:J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R24"/>
  <sheetViews>
    <sheetView workbookViewId="0">
      <selection activeCell="G12" sqref="G12"/>
    </sheetView>
  </sheetViews>
  <sheetFormatPr defaultRowHeight="15" x14ac:dyDescent="0.25"/>
  <cols>
    <col min="1" max="1" width="27.5703125" customWidth="1"/>
    <col min="2" max="2" width="17.5703125" customWidth="1"/>
    <col min="3" max="3" width="16.140625" customWidth="1"/>
    <col min="4" max="4" width="10.28515625" customWidth="1"/>
    <col min="5" max="5" width="13.7109375" customWidth="1"/>
    <col min="6" max="6" width="14.7109375" customWidth="1"/>
    <col min="7" max="7" width="14.28515625" customWidth="1"/>
    <col min="8" max="9" width="12.85546875" customWidth="1"/>
    <col min="10" max="10" width="18.140625" customWidth="1"/>
    <col min="11" max="11" width="12.5703125" customWidth="1"/>
    <col min="12" max="12" width="25.42578125" customWidth="1"/>
    <col min="15" max="15" width="10.140625" customWidth="1"/>
    <col min="16" max="17" width="11.140625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4"/>
      <c r="L1" s="14"/>
      <c r="M1" s="14"/>
      <c r="N1" s="14"/>
      <c r="O1" s="14"/>
      <c r="P1" s="14"/>
      <c r="Q1" s="14"/>
      <c r="R1" s="14"/>
    </row>
    <row r="2" spans="1:18" x14ac:dyDescent="0.25">
      <c r="A2" s="30"/>
      <c r="B2" s="52" t="s">
        <v>169</v>
      </c>
      <c r="C2" s="52"/>
      <c r="D2" s="52"/>
      <c r="E2" s="52"/>
      <c r="F2" s="52"/>
      <c r="G2" s="52"/>
      <c r="H2" s="52"/>
      <c r="I2" s="52"/>
      <c r="J2" s="30"/>
    </row>
    <row r="3" spans="1:18" x14ac:dyDescent="0.25">
      <c r="A3" s="30"/>
      <c r="B3" s="52"/>
      <c r="C3" s="52"/>
      <c r="D3" s="52"/>
      <c r="E3" s="52"/>
      <c r="F3" s="52"/>
      <c r="G3" s="52"/>
      <c r="H3" s="52"/>
      <c r="I3" s="52"/>
      <c r="J3" s="30"/>
    </row>
    <row r="4" spans="1:18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Q4" s="33"/>
    </row>
    <row r="5" spans="1:18" ht="66" customHeight="1" x14ac:dyDescent="0.25">
      <c r="A5" s="41" t="s">
        <v>46</v>
      </c>
      <c r="B5" s="41" t="s">
        <v>45</v>
      </c>
      <c r="C5" s="41" t="s">
        <v>42</v>
      </c>
      <c r="D5" s="41" t="s">
        <v>7</v>
      </c>
      <c r="E5" s="41" t="s">
        <v>0</v>
      </c>
      <c r="F5" s="41" t="s">
        <v>22</v>
      </c>
      <c r="G5" s="35" t="s">
        <v>49</v>
      </c>
      <c r="H5" s="41" t="s">
        <v>43</v>
      </c>
      <c r="I5" s="41" t="s">
        <v>170</v>
      </c>
      <c r="J5" s="41" t="s">
        <v>44</v>
      </c>
    </row>
    <row r="6" spans="1:18" x14ac:dyDescent="0.25">
      <c r="A6" s="640" t="s">
        <v>23</v>
      </c>
      <c r="B6" s="642" t="s">
        <v>141</v>
      </c>
      <c r="C6" s="640" t="s">
        <v>24</v>
      </c>
      <c r="D6" s="643" t="s">
        <v>26</v>
      </c>
      <c r="E6" s="643">
        <v>1</v>
      </c>
      <c r="F6" s="633">
        <v>614284</v>
      </c>
      <c r="G6" s="633">
        <v>614284</v>
      </c>
      <c r="H6" s="635" t="s">
        <v>116</v>
      </c>
      <c r="I6" s="639" t="s">
        <v>228</v>
      </c>
      <c r="J6" s="640" t="s">
        <v>24</v>
      </c>
    </row>
    <row r="7" spans="1:18" ht="57" customHeight="1" x14ac:dyDescent="0.25">
      <c r="A7" s="641"/>
      <c r="B7" s="638"/>
      <c r="C7" s="641"/>
      <c r="D7" s="644"/>
      <c r="E7" s="644"/>
      <c r="F7" s="634"/>
      <c r="G7" s="634"/>
      <c r="H7" s="636"/>
      <c r="I7" s="636"/>
      <c r="J7" s="641"/>
    </row>
    <row r="8" spans="1:18" ht="38.25" x14ac:dyDescent="0.25">
      <c r="A8" s="26" t="s">
        <v>27</v>
      </c>
      <c r="B8" s="46" t="s">
        <v>290</v>
      </c>
      <c r="C8" s="9" t="s">
        <v>80</v>
      </c>
      <c r="D8" s="11" t="s">
        <v>26</v>
      </c>
      <c r="E8" s="11">
        <v>1</v>
      </c>
      <c r="F8" s="12">
        <v>55120</v>
      </c>
      <c r="G8" s="12">
        <v>55120</v>
      </c>
      <c r="H8" s="176" t="s">
        <v>79</v>
      </c>
      <c r="I8" s="177" t="s">
        <v>228</v>
      </c>
      <c r="J8" s="9" t="s">
        <v>80</v>
      </c>
    </row>
    <row r="9" spans="1:18" ht="51" x14ac:dyDescent="0.25">
      <c r="A9" s="165" t="s">
        <v>229</v>
      </c>
      <c r="B9" s="163" t="s">
        <v>217</v>
      </c>
      <c r="C9" s="175" t="s">
        <v>184</v>
      </c>
      <c r="D9" s="164" t="s">
        <v>26</v>
      </c>
      <c r="E9" s="164">
        <v>1</v>
      </c>
      <c r="F9" s="162">
        <v>896000</v>
      </c>
      <c r="G9" s="162">
        <v>896000</v>
      </c>
      <c r="H9" s="177" t="s">
        <v>54</v>
      </c>
      <c r="I9" s="177" t="s">
        <v>228</v>
      </c>
      <c r="J9" s="9" t="s">
        <v>230</v>
      </c>
    </row>
    <row r="10" spans="1:18" ht="39" thickBot="1" x14ac:dyDescent="0.3">
      <c r="A10" s="606" t="s">
        <v>27</v>
      </c>
      <c r="B10" s="607" t="s">
        <v>290</v>
      </c>
      <c r="C10" s="9" t="s">
        <v>80</v>
      </c>
      <c r="D10" s="608" t="s">
        <v>26</v>
      </c>
      <c r="E10" s="608">
        <v>1</v>
      </c>
      <c r="F10" s="609">
        <v>96000</v>
      </c>
      <c r="G10" s="609">
        <v>96000</v>
      </c>
      <c r="H10" s="176" t="s">
        <v>79</v>
      </c>
      <c r="I10" s="177" t="s">
        <v>228</v>
      </c>
      <c r="J10" s="9" t="s">
        <v>80</v>
      </c>
    </row>
    <row r="11" spans="1:18" x14ac:dyDescent="0.25">
      <c r="A11" s="76"/>
      <c r="B11" s="76"/>
      <c r="C11" s="76"/>
      <c r="D11" s="77"/>
      <c r="E11" s="77"/>
      <c r="F11" s="77"/>
      <c r="G11" s="78">
        <f>SUM(G6:G10)</f>
        <v>1661404</v>
      </c>
      <c r="H11" s="221"/>
      <c r="I11" s="219"/>
      <c r="J11" s="206"/>
    </row>
    <row r="12" spans="1:18" ht="38.25" x14ac:dyDescent="0.25">
      <c r="A12" s="223" t="s">
        <v>302</v>
      </c>
      <c r="B12" s="176" t="s">
        <v>303</v>
      </c>
      <c r="C12" s="224" t="s">
        <v>304</v>
      </c>
      <c r="D12" s="177" t="s">
        <v>6</v>
      </c>
      <c r="E12" s="177">
        <v>11</v>
      </c>
      <c r="F12" s="225">
        <f>G12/E12</f>
        <v>103292</v>
      </c>
      <c r="G12" s="226">
        <v>1136212</v>
      </c>
      <c r="H12" s="176" t="s">
        <v>306</v>
      </c>
      <c r="I12" s="177" t="s">
        <v>228</v>
      </c>
      <c r="J12" s="176" t="s">
        <v>305</v>
      </c>
    </row>
    <row r="13" spans="1:18" ht="38.25" x14ac:dyDescent="0.25">
      <c r="A13" s="223" t="s">
        <v>307</v>
      </c>
      <c r="B13" s="176" t="s">
        <v>303</v>
      </c>
      <c r="C13" s="224" t="s">
        <v>304</v>
      </c>
      <c r="D13" s="177" t="s">
        <v>6</v>
      </c>
      <c r="E13" s="177">
        <v>1</v>
      </c>
      <c r="F13" s="226">
        <v>31435</v>
      </c>
      <c r="G13" s="226">
        <v>31435</v>
      </c>
      <c r="H13" s="176" t="s">
        <v>306</v>
      </c>
      <c r="I13" s="177" t="s">
        <v>228</v>
      </c>
      <c r="J13" s="223" t="s">
        <v>308</v>
      </c>
    </row>
    <row r="14" spans="1:18" ht="38.25" x14ac:dyDescent="0.25">
      <c r="A14" s="223" t="s">
        <v>381</v>
      </c>
      <c r="B14" s="176" t="s">
        <v>382</v>
      </c>
      <c r="C14" s="224" t="s">
        <v>304</v>
      </c>
      <c r="D14" s="177" t="s">
        <v>6</v>
      </c>
      <c r="E14" s="177">
        <v>1</v>
      </c>
      <c r="F14" s="226">
        <v>576623</v>
      </c>
      <c r="G14" s="226">
        <v>576623</v>
      </c>
      <c r="H14" s="176" t="s">
        <v>384</v>
      </c>
      <c r="I14" s="177" t="s">
        <v>228</v>
      </c>
      <c r="J14" s="223" t="s">
        <v>383</v>
      </c>
    </row>
    <row r="15" spans="1:18" ht="47.25" customHeight="1" x14ac:dyDescent="0.25">
      <c r="A15" s="223" t="s">
        <v>413</v>
      </c>
      <c r="B15" s="176" t="s">
        <v>382</v>
      </c>
      <c r="C15" s="224" t="s">
        <v>304</v>
      </c>
      <c r="D15" s="177" t="s">
        <v>6</v>
      </c>
      <c r="E15" s="177">
        <v>1</v>
      </c>
      <c r="F15" s="226">
        <v>413672</v>
      </c>
      <c r="G15" s="226">
        <f>E15*F15</f>
        <v>413672</v>
      </c>
      <c r="H15" s="176" t="s">
        <v>414</v>
      </c>
      <c r="I15" s="177" t="s">
        <v>228</v>
      </c>
      <c r="J15" s="223" t="s">
        <v>415</v>
      </c>
    </row>
    <row r="16" spans="1:18" ht="47.25" customHeight="1" x14ac:dyDescent="0.25">
      <c r="A16" s="628" t="s">
        <v>429</v>
      </c>
      <c r="B16" s="629" t="s">
        <v>382</v>
      </c>
      <c r="C16" s="630" t="s">
        <v>430</v>
      </c>
      <c r="D16" s="631" t="s">
        <v>6</v>
      </c>
      <c r="E16" s="631">
        <v>1</v>
      </c>
      <c r="F16" s="632">
        <f>G16/E16</f>
        <v>9940000</v>
      </c>
      <c r="G16" s="632">
        <v>9940000</v>
      </c>
      <c r="H16" s="629" t="s">
        <v>104</v>
      </c>
      <c r="I16" s="631"/>
      <c r="J16" s="628" t="s">
        <v>431</v>
      </c>
    </row>
    <row r="17" spans="1:10" ht="89.25" x14ac:dyDescent="0.25">
      <c r="A17" s="223" t="s">
        <v>633</v>
      </c>
      <c r="B17" s="176" t="s">
        <v>632</v>
      </c>
      <c r="C17" s="224" t="s">
        <v>304</v>
      </c>
      <c r="D17" s="177" t="s">
        <v>6</v>
      </c>
      <c r="E17" s="177">
        <v>1</v>
      </c>
      <c r="F17" s="226">
        <v>156550</v>
      </c>
      <c r="G17" s="226">
        <v>156550</v>
      </c>
      <c r="H17" s="176" t="s">
        <v>634</v>
      </c>
      <c r="I17" s="177" t="s">
        <v>228</v>
      </c>
      <c r="J17" s="223" t="s">
        <v>689</v>
      </c>
    </row>
    <row r="18" spans="1:10" ht="47.25" customHeight="1" x14ac:dyDescent="0.25">
      <c r="A18" s="223" t="s">
        <v>631</v>
      </c>
      <c r="B18" s="176" t="s">
        <v>632</v>
      </c>
      <c r="C18" s="224" t="s">
        <v>430</v>
      </c>
      <c r="D18" s="177" t="s">
        <v>6</v>
      </c>
      <c r="E18" s="177">
        <v>1</v>
      </c>
      <c r="F18" s="226">
        <v>660042</v>
      </c>
      <c r="G18" s="226">
        <v>660042</v>
      </c>
      <c r="H18" s="176" t="s">
        <v>451</v>
      </c>
      <c r="I18" s="177" t="s">
        <v>228</v>
      </c>
      <c r="J18" s="223" t="s">
        <v>690</v>
      </c>
    </row>
    <row r="19" spans="1:10" x14ac:dyDescent="0.25">
      <c r="A19" s="222" t="s">
        <v>1</v>
      </c>
      <c r="B19" s="222"/>
      <c r="C19" s="222"/>
      <c r="D19" s="222"/>
      <c r="E19" s="222"/>
      <c r="F19" s="226"/>
      <c r="G19" s="226">
        <f>SUM(G12:G18)</f>
        <v>12914534</v>
      </c>
      <c r="H19" s="222"/>
      <c r="I19" s="222"/>
      <c r="J19" s="222"/>
    </row>
    <row r="20" spans="1:10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</row>
    <row r="21" spans="1:10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</row>
    <row r="22" spans="1:10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</row>
    <row r="23" spans="1:10" x14ac:dyDescent="0.25">
      <c r="A23" s="30"/>
      <c r="B23" s="30"/>
      <c r="C23" s="30"/>
      <c r="D23" s="30"/>
      <c r="E23" s="30"/>
      <c r="F23" s="30"/>
      <c r="G23" s="30"/>
      <c r="H23" s="30"/>
      <c r="I23" s="30" t="s">
        <v>15</v>
      </c>
      <c r="J23" s="30"/>
    </row>
    <row r="24" spans="1:10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</row>
  </sheetData>
  <mergeCells count="10">
    <mergeCell ref="F6:F7"/>
    <mergeCell ref="G6:G7"/>
    <mergeCell ref="H6:H7"/>
    <mergeCell ref="J6:J7"/>
    <mergeCell ref="A6:A7"/>
    <mergeCell ref="B6:B7"/>
    <mergeCell ref="C6:C7"/>
    <mergeCell ref="D6:D7"/>
    <mergeCell ref="E6:E7"/>
    <mergeCell ref="I6:I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2:S18"/>
  <sheetViews>
    <sheetView workbookViewId="0">
      <selection activeCell="G17" sqref="G17"/>
    </sheetView>
  </sheetViews>
  <sheetFormatPr defaultRowHeight="15" x14ac:dyDescent="0.25"/>
  <cols>
    <col min="1" max="1" width="26.140625" customWidth="1"/>
    <col min="2" max="2" width="22.42578125" customWidth="1"/>
    <col min="3" max="3" width="19.42578125" customWidth="1"/>
    <col min="4" max="4" width="10.7109375" customWidth="1"/>
    <col min="5" max="5" width="12.28515625" customWidth="1"/>
    <col min="6" max="6" width="9.85546875" bestFit="1" customWidth="1"/>
    <col min="7" max="7" width="12.85546875" customWidth="1"/>
    <col min="8" max="9" width="11.28515625" customWidth="1"/>
    <col min="10" max="10" width="20.7109375" customWidth="1"/>
    <col min="12" max="12" width="18" customWidth="1"/>
    <col min="13" max="13" width="7.28515625" customWidth="1"/>
    <col min="14" max="14" width="8" customWidth="1"/>
    <col min="17" max="17" width="10.28515625" customWidth="1"/>
    <col min="18" max="18" width="22.140625" customWidth="1"/>
  </cols>
  <sheetData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23" t="s">
        <v>137</v>
      </c>
      <c r="C3" s="23"/>
      <c r="D3" s="23"/>
      <c r="E3" s="2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23"/>
      <c r="C4" s="23"/>
      <c r="D4" s="23"/>
      <c r="E4" s="2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5.5" x14ac:dyDescent="0.25">
      <c r="A6" s="41" t="s">
        <v>46</v>
      </c>
      <c r="B6" s="41" t="s">
        <v>45</v>
      </c>
      <c r="C6" s="41" t="s">
        <v>42</v>
      </c>
      <c r="D6" s="41" t="s">
        <v>7</v>
      </c>
      <c r="E6" s="41" t="s">
        <v>0</v>
      </c>
      <c r="F6" s="41" t="s">
        <v>22</v>
      </c>
      <c r="G6" s="35" t="s">
        <v>49</v>
      </c>
      <c r="H6" s="41" t="s">
        <v>43</v>
      </c>
      <c r="I6" s="41" t="s">
        <v>170</v>
      </c>
      <c r="J6" s="41" t="s">
        <v>44</v>
      </c>
      <c r="K6" s="1"/>
      <c r="L6" s="1"/>
      <c r="M6" s="1"/>
      <c r="N6" s="1"/>
      <c r="O6" s="1"/>
      <c r="P6" s="1"/>
      <c r="Q6" s="1"/>
      <c r="R6" s="1"/>
      <c r="S6" s="1"/>
    </row>
    <row r="7" spans="1:19" x14ac:dyDescent="0.25">
      <c r="A7" s="640" t="s">
        <v>40</v>
      </c>
      <c r="B7" s="642" t="s">
        <v>138</v>
      </c>
      <c r="C7" s="637" t="s">
        <v>25</v>
      </c>
      <c r="D7" s="643" t="s">
        <v>26</v>
      </c>
      <c r="E7" s="643">
        <v>1</v>
      </c>
      <c r="F7" s="633">
        <v>20320.16</v>
      </c>
      <c r="G7" s="633">
        <v>20320.16</v>
      </c>
      <c r="H7" s="635" t="s">
        <v>54</v>
      </c>
      <c r="I7" s="93"/>
      <c r="J7" s="637" t="s">
        <v>25</v>
      </c>
      <c r="K7" s="1"/>
      <c r="L7" s="1"/>
      <c r="M7" s="1"/>
      <c r="N7" s="1"/>
      <c r="O7" s="1"/>
      <c r="P7" s="1"/>
      <c r="Q7" s="1"/>
      <c r="R7" s="1"/>
      <c r="S7" s="1"/>
    </row>
    <row r="8" spans="1:19" ht="69.75" customHeight="1" x14ac:dyDescent="0.25">
      <c r="A8" s="641"/>
      <c r="B8" s="638"/>
      <c r="C8" s="638"/>
      <c r="D8" s="644"/>
      <c r="E8" s="644"/>
      <c r="F8" s="634"/>
      <c r="G8" s="634"/>
      <c r="H8" s="636"/>
      <c r="I8" s="94" t="s">
        <v>228</v>
      </c>
      <c r="J8" s="638"/>
      <c r="K8" s="1"/>
      <c r="L8" s="1"/>
      <c r="M8" s="1"/>
      <c r="N8" s="1"/>
      <c r="O8" s="1"/>
      <c r="P8" s="1"/>
      <c r="Q8" s="1"/>
      <c r="R8" s="1"/>
      <c r="S8" s="1"/>
    </row>
    <row r="9" spans="1:19" ht="69.75" customHeight="1" x14ac:dyDescent="0.25">
      <c r="A9" s="199" t="s">
        <v>40</v>
      </c>
      <c r="B9" s="196" t="s">
        <v>296</v>
      </c>
      <c r="C9" s="196" t="s">
        <v>297</v>
      </c>
      <c r="D9" s="198" t="s">
        <v>41</v>
      </c>
      <c r="E9" s="198">
        <v>1</v>
      </c>
      <c r="F9" s="194">
        <v>66959.199999999997</v>
      </c>
      <c r="G9" s="194">
        <v>66959.199999999997</v>
      </c>
      <c r="H9" s="192" t="s">
        <v>54</v>
      </c>
      <c r="I9" s="192" t="s">
        <v>228</v>
      </c>
      <c r="J9" s="196" t="s">
        <v>297</v>
      </c>
      <c r="K9" s="1"/>
      <c r="L9" s="1"/>
      <c r="M9" s="1"/>
      <c r="N9" s="1"/>
      <c r="O9" s="1"/>
      <c r="P9" s="1"/>
      <c r="Q9" s="1"/>
      <c r="R9" s="1"/>
      <c r="S9" s="1"/>
    </row>
    <row r="10" spans="1:19" ht="63" customHeight="1" thickBot="1" x14ac:dyDescent="0.3">
      <c r="A10" s="72" t="s">
        <v>179</v>
      </c>
      <c r="B10" s="70" t="s">
        <v>138</v>
      </c>
      <c r="C10" s="70" t="s">
        <v>129</v>
      </c>
      <c r="D10" s="74" t="s">
        <v>41</v>
      </c>
      <c r="E10" s="74">
        <v>1</v>
      </c>
      <c r="F10" s="73">
        <v>7500000</v>
      </c>
      <c r="G10" s="96">
        <v>7500000</v>
      </c>
      <c r="H10" s="71" t="s">
        <v>130</v>
      </c>
      <c r="I10" s="97" t="s">
        <v>228</v>
      </c>
      <c r="J10" s="70" t="s">
        <v>129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ht="22.5" customHeight="1" x14ac:dyDescent="0.25">
      <c r="A11" s="76" t="s">
        <v>1</v>
      </c>
      <c r="B11" s="87"/>
      <c r="C11" s="87"/>
      <c r="D11" s="77"/>
      <c r="E11" s="77"/>
      <c r="F11" s="77"/>
      <c r="G11" s="78">
        <f>SUM(G5:G10)</f>
        <v>7587279.3600000003</v>
      </c>
      <c r="H11" s="79"/>
      <c r="I11" s="99"/>
      <c r="J11" s="88"/>
      <c r="K11" s="1"/>
      <c r="L11" s="1"/>
      <c r="M11" s="1"/>
      <c r="N11" s="1"/>
      <c r="O11" s="1"/>
      <c r="P11" s="1"/>
      <c r="Q11" s="1"/>
      <c r="R11" s="1"/>
      <c r="S11" s="1"/>
    </row>
    <row r="12" spans="1:19" ht="36.75" customHeight="1" x14ac:dyDescent="0.25">
      <c r="A12" s="68" t="s">
        <v>119</v>
      </c>
      <c r="B12" s="74" t="s">
        <v>138</v>
      </c>
      <c r="C12" s="70" t="s">
        <v>72</v>
      </c>
      <c r="D12" s="74" t="s">
        <v>6</v>
      </c>
      <c r="E12" s="74">
        <v>1</v>
      </c>
      <c r="F12" s="69">
        <v>213807</v>
      </c>
      <c r="G12" s="69">
        <v>213807</v>
      </c>
      <c r="H12" s="8" t="s">
        <v>121</v>
      </c>
      <c r="I12" s="277" t="s">
        <v>228</v>
      </c>
      <c r="J12" s="70" t="s">
        <v>120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ht="25.5" x14ac:dyDescent="0.25">
      <c r="A13" s="72" t="s">
        <v>180</v>
      </c>
      <c r="B13" s="70" t="s">
        <v>138</v>
      </c>
      <c r="C13" s="70" t="s">
        <v>72</v>
      </c>
      <c r="D13" s="74" t="s">
        <v>6</v>
      </c>
      <c r="E13" s="74">
        <v>1</v>
      </c>
      <c r="F13" s="73">
        <v>2642112</v>
      </c>
      <c r="G13" s="73">
        <v>2642112</v>
      </c>
      <c r="H13" s="71" t="s">
        <v>135</v>
      </c>
      <c r="I13" s="97" t="s">
        <v>228</v>
      </c>
      <c r="J13" s="70" t="s">
        <v>136</v>
      </c>
    </row>
    <row r="14" spans="1:19" ht="36" customHeight="1" x14ac:dyDescent="0.25">
      <c r="A14" s="363" t="s">
        <v>455</v>
      </c>
      <c r="B14" s="104" t="s">
        <v>456</v>
      </c>
      <c r="C14" s="360" t="s">
        <v>72</v>
      </c>
      <c r="D14" s="361" t="s">
        <v>6</v>
      </c>
      <c r="E14" s="361">
        <v>2</v>
      </c>
      <c r="F14" s="110">
        <f>G14/E14</f>
        <v>36350</v>
      </c>
      <c r="G14" s="110">
        <v>72700</v>
      </c>
      <c r="H14" s="110" t="s">
        <v>458</v>
      </c>
      <c r="I14" s="429" t="s">
        <v>228</v>
      </c>
      <c r="J14" s="187" t="s">
        <v>457</v>
      </c>
    </row>
    <row r="15" spans="1:19" ht="36" customHeight="1" x14ac:dyDescent="0.25">
      <c r="A15" s="363" t="s">
        <v>300</v>
      </c>
      <c r="B15" s="395"/>
      <c r="C15" s="607"/>
      <c r="D15" s="608"/>
      <c r="E15" s="608"/>
      <c r="F15" s="398"/>
      <c r="G15" s="398">
        <v>47986</v>
      </c>
      <c r="H15" s="398"/>
      <c r="I15" s="610" t="s">
        <v>228</v>
      </c>
      <c r="J15" s="187"/>
    </row>
    <row r="16" spans="1:19" x14ac:dyDescent="0.25">
      <c r="A16" s="80" t="s">
        <v>1</v>
      </c>
      <c r="B16" s="80"/>
      <c r="C16" s="80"/>
      <c r="D16" s="80"/>
      <c r="E16" s="80"/>
      <c r="F16" s="80"/>
      <c r="G16" s="81">
        <f>SUM(G12:G15)</f>
        <v>2976605</v>
      </c>
      <c r="H16" s="80"/>
      <c r="I16" s="80"/>
      <c r="J16" s="80"/>
    </row>
    <row r="17" spans="1:10" ht="25.5" x14ac:dyDescent="0.25">
      <c r="A17" s="167" t="s">
        <v>196</v>
      </c>
      <c r="B17" s="166" t="s">
        <v>188</v>
      </c>
      <c r="C17" s="166" t="s">
        <v>52</v>
      </c>
      <c r="D17" s="169" t="s">
        <v>6</v>
      </c>
      <c r="E17" s="169">
        <v>1</v>
      </c>
      <c r="F17" s="168">
        <v>597308</v>
      </c>
      <c r="G17" s="168">
        <v>597308</v>
      </c>
      <c r="H17" s="170" t="s">
        <v>198</v>
      </c>
      <c r="I17" s="170" t="s">
        <v>228</v>
      </c>
      <c r="J17" s="166" t="s">
        <v>197</v>
      </c>
    </row>
    <row r="18" spans="1:10" x14ac:dyDescent="0.25">
      <c r="A18" s="105" t="s">
        <v>1</v>
      </c>
      <c r="B18" s="105"/>
      <c r="C18" s="105"/>
      <c r="D18" s="105"/>
      <c r="E18" s="105"/>
      <c r="F18" s="105"/>
      <c r="G18" s="109">
        <f>SUM(G17)</f>
        <v>597308</v>
      </c>
      <c r="H18" s="105"/>
      <c r="I18" s="105"/>
      <c r="J18" s="105"/>
    </row>
  </sheetData>
  <mergeCells count="9">
    <mergeCell ref="F7:F8"/>
    <mergeCell ref="G7:G8"/>
    <mergeCell ref="H7:H8"/>
    <mergeCell ref="J7:J8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4:J16"/>
  <sheetViews>
    <sheetView workbookViewId="0">
      <selection activeCell="G15" sqref="G15"/>
    </sheetView>
  </sheetViews>
  <sheetFormatPr defaultRowHeight="15" x14ac:dyDescent="0.25"/>
  <cols>
    <col min="1" max="1" width="26" customWidth="1"/>
    <col min="2" max="2" width="21" customWidth="1"/>
    <col min="3" max="3" width="18.140625" customWidth="1"/>
    <col min="6" max="6" width="14.140625" customWidth="1"/>
    <col min="7" max="7" width="16.140625" customWidth="1"/>
    <col min="8" max="8" width="15" customWidth="1"/>
    <col min="9" max="9" width="14.85546875" customWidth="1"/>
    <col min="10" max="10" width="21" customWidth="1"/>
  </cols>
  <sheetData>
    <row r="4" spans="1:10" x14ac:dyDescent="0.25">
      <c r="A4" s="1"/>
      <c r="B4" s="23" t="s">
        <v>168</v>
      </c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7" spans="1:10" ht="25.5" x14ac:dyDescent="0.25">
      <c r="A7" s="41" t="s">
        <v>46</v>
      </c>
      <c r="B7" s="41" t="s">
        <v>45</v>
      </c>
      <c r="C7" s="41" t="s">
        <v>42</v>
      </c>
      <c r="D7" s="41" t="s">
        <v>7</v>
      </c>
      <c r="E7" s="41" t="s">
        <v>0</v>
      </c>
      <c r="F7" s="41" t="s">
        <v>22</v>
      </c>
      <c r="G7" s="35" t="s">
        <v>49</v>
      </c>
      <c r="H7" s="41" t="s">
        <v>43</v>
      </c>
      <c r="I7" s="41" t="s">
        <v>170</v>
      </c>
      <c r="J7" s="41" t="s">
        <v>44</v>
      </c>
    </row>
    <row r="8" spans="1:10" ht="15" customHeight="1" x14ac:dyDescent="0.25">
      <c r="A8" s="640" t="s">
        <v>386</v>
      </c>
      <c r="B8" s="642" t="s">
        <v>15</v>
      </c>
      <c r="C8" s="640" t="s">
        <v>387</v>
      </c>
      <c r="D8" s="643" t="s">
        <v>26</v>
      </c>
      <c r="E8" s="643">
        <v>1</v>
      </c>
      <c r="F8" s="633">
        <v>1500000</v>
      </c>
      <c r="G8" s="633">
        <f>E8*F8</f>
        <v>1500000</v>
      </c>
      <c r="H8" s="635" t="s">
        <v>384</v>
      </c>
      <c r="I8" s="304"/>
      <c r="J8" s="640" t="s">
        <v>387</v>
      </c>
    </row>
    <row r="9" spans="1:10" ht="27" customHeight="1" x14ac:dyDescent="0.25">
      <c r="A9" s="641"/>
      <c r="B9" s="638"/>
      <c r="C9" s="641"/>
      <c r="D9" s="644"/>
      <c r="E9" s="644"/>
      <c r="F9" s="634"/>
      <c r="G9" s="634"/>
      <c r="H9" s="636"/>
      <c r="I9" s="305" t="s">
        <v>228</v>
      </c>
      <c r="J9" s="641"/>
    </row>
    <row r="10" spans="1:10" ht="24.75" customHeight="1" thickBot="1" x14ac:dyDescent="0.3">
      <c r="A10" s="585" t="s">
        <v>667</v>
      </c>
      <c r="B10" s="306"/>
      <c r="C10" s="100" t="s">
        <v>387</v>
      </c>
      <c r="D10" s="307" t="s">
        <v>26</v>
      </c>
      <c r="E10" s="307">
        <v>1</v>
      </c>
      <c r="F10" s="144">
        <v>1409000</v>
      </c>
      <c r="G10" s="144">
        <v>1409000</v>
      </c>
      <c r="H10" s="308" t="s">
        <v>451</v>
      </c>
      <c r="I10" s="262" t="s">
        <v>228</v>
      </c>
      <c r="J10" s="100" t="s">
        <v>387</v>
      </c>
    </row>
    <row r="11" spans="1:10" x14ac:dyDescent="0.25">
      <c r="A11" s="130"/>
      <c r="B11" s="76"/>
      <c r="C11" s="76"/>
      <c r="D11" s="77"/>
      <c r="E11" s="245"/>
      <c r="F11" s="77"/>
      <c r="G11" s="78">
        <f>SUM(G8:G10)</f>
        <v>2909000</v>
      </c>
      <c r="H11" s="79"/>
      <c r="I11" s="99"/>
      <c r="J11" s="103"/>
    </row>
    <row r="12" spans="1:10" ht="45" x14ac:dyDescent="0.25">
      <c r="A12" s="107" t="s">
        <v>439</v>
      </c>
      <c r="B12" s="110" t="s">
        <v>435</v>
      </c>
      <c r="C12" s="107" t="s">
        <v>440</v>
      </c>
      <c r="D12" s="112" t="s">
        <v>26</v>
      </c>
      <c r="E12" s="112">
        <v>1</v>
      </c>
      <c r="F12" s="118">
        <v>629990</v>
      </c>
      <c r="G12" s="118">
        <f>E12*F12</f>
        <v>629990</v>
      </c>
      <c r="H12" s="112" t="s">
        <v>405</v>
      </c>
      <c r="I12" s="106" t="s">
        <v>228</v>
      </c>
      <c r="J12" s="110" t="s">
        <v>441</v>
      </c>
    </row>
    <row r="13" spans="1:10" ht="15.75" thickBot="1" x14ac:dyDescent="0.3">
      <c r="A13" s="107"/>
      <c r="B13" s="110"/>
      <c r="C13" s="107"/>
      <c r="D13" s="112"/>
      <c r="E13" s="112"/>
      <c r="F13" s="118"/>
      <c r="G13" s="118"/>
      <c r="H13" s="112"/>
      <c r="I13" s="110"/>
      <c r="J13" s="110"/>
    </row>
    <row r="14" spans="1:10" x14ac:dyDescent="0.25">
      <c r="A14" s="130"/>
      <c r="B14" s="76"/>
      <c r="C14" s="76"/>
      <c r="D14" s="77"/>
      <c r="E14" s="245"/>
      <c r="F14" s="77"/>
      <c r="G14" s="78">
        <f>SUM(G12:G13)</f>
        <v>629990</v>
      </c>
      <c r="H14" s="79"/>
      <c r="I14" s="99"/>
      <c r="J14" s="103"/>
    </row>
    <row r="15" spans="1:10" x14ac:dyDescent="0.25">
      <c r="A15" s="395"/>
      <c r="B15" s="395"/>
      <c r="C15" s="395"/>
      <c r="D15" s="395"/>
      <c r="E15" s="395"/>
      <c r="F15" s="395"/>
      <c r="G15" s="395"/>
      <c r="H15" s="395"/>
      <c r="I15" s="395"/>
      <c r="J15" s="395"/>
    </row>
    <row r="16" spans="1:10" x14ac:dyDescent="0.25">
      <c r="A16" s="395"/>
      <c r="B16" s="395"/>
      <c r="C16" s="395"/>
      <c r="D16" s="395"/>
      <c r="E16" s="395"/>
      <c r="F16" s="395"/>
      <c r="G16" s="395"/>
      <c r="H16" s="395"/>
      <c r="I16" s="395"/>
      <c r="J16" s="395"/>
    </row>
  </sheetData>
  <mergeCells count="9">
    <mergeCell ref="G8:G9"/>
    <mergeCell ref="H8:H9"/>
    <mergeCell ref="J8:J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3:J14"/>
  <sheetViews>
    <sheetView workbookViewId="0">
      <selection activeCell="G9" sqref="G9"/>
    </sheetView>
  </sheetViews>
  <sheetFormatPr defaultRowHeight="15" x14ac:dyDescent="0.25"/>
  <cols>
    <col min="1" max="1" width="25" customWidth="1"/>
    <col min="2" max="2" width="19.140625" customWidth="1"/>
    <col min="3" max="3" width="19.7109375" customWidth="1"/>
    <col min="5" max="5" width="17.28515625" customWidth="1"/>
    <col min="6" max="6" width="12.7109375" customWidth="1"/>
    <col min="7" max="7" width="12.5703125" customWidth="1"/>
    <col min="8" max="8" width="13.7109375" customWidth="1"/>
    <col min="10" max="10" width="16.42578125" customWidth="1"/>
  </cols>
  <sheetData>
    <row r="3" spans="1:10" x14ac:dyDescent="0.25">
      <c r="A3" s="1"/>
      <c r="B3" s="23" t="s">
        <v>412</v>
      </c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6" spans="1:10" ht="38.25" x14ac:dyDescent="0.25">
      <c r="A6" s="41" t="s">
        <v>46</v>
      </c>
      <c r="B6" s="41" t="s">
        <v>45</v>
      </c>
      <c r="C6" s="41" t="s">
        <v>42</v>
      </c>
      <c r="D6" s="41" t="s">
        <v>7</v>
      </c>
      <c r="E6" s="41" t="s">
        <v>0</v>
      </c>
      <c r="F6" s="41" t="s">
        <v>22</v>
      </c>
      <c r="G6" s="35" t="s">
        <v>49</v>
      </c>
      <c r="H6" s="41" t="s">
        <v>43</v>
      </c>
      <c r="I6" s="41" t="s">
        <v>170</v>
      </c>
      <c r="J6" s="41" t="s">
        <v>44</v>
      </c>
    </row>
    <row r="7" spans="1:10" x14ac:dyDescent="0.25">
      <c r="A7" s="640" t="s">
        <v>406</v>
      </c>
      <c r="B7" s="642" t="s">
        <v>382</v>
      </c>
      <c r="C7" s="640" t="s">
        <v>52</v>
      </c>
      <c r="D7" s="643" t="s">
        <v>6</v>
      </c>
      <c r="E7" s="643">
        <v>2</v>
      </c>
      <c r="F7" s="633">
        <f>G7/E7</f>
        <v>717181.5</v>
      </c>
      <c r="G7" s="633">
        <v>1434363</v>
      </c>
      <c r="H7" s="635" t="s">
        <v>336</v>
      </c>
      <c r="I7" s="318"/>
      <c r="J7" s="640" t="s">
        <v>407</v>
      </c>
    </row>
    <row r="8" spans="1:10" ht="39.75" customHeight="1" x14ac:dyDescent="0.25">
      <c r="A8" s="641"/>
      <c r="B8" s="638"/>
      <c r="C8" s="641"/>
      <c r="D8" s="644"/>
      <c r="E8" s="644"/>
      <c r="F8" s="634"/>
      <c r="G8" s="634"/>
      <c r="H8" s="636"/>
      <c r="I8" s="319" t="s">
        <v>228</v>
      </c>
      <c r="J8" s="641"/>
    </row>
    <row r="9" spans="1:10" ht="25.5" customHeight="1" x14ac:dyDescent="0.25">
      <c r="A9" s="583" t="s">
        <v>668</v>
      </c>
      <c r="B9" s="582" t="s">
        <v>669</v>
      </c>
      <c r="C9" s="583" t="s">
        <v>72</v>
      </c>
      <c r="D9" s="581" t="s">
        <v>6</v>
      </c>
      <c r="E9" s="580">
        <v>1</v>
      </c>
      <c r="F9" s="578">
        <v>22440</v>
      </c>
      <c r="G9" s="578">
        <v>22440</v>
      </c>
      <c r="H9" s="579" t="s">
        <v>104</v>
      </c>
      <c r="I9" s="591" t="s">
        <v>228</v>
      </c>
      <c r="J9" s="583" t="s">
        <v>571</v>
      </c>
    </row>
    <row r="10" spans="1:10" ht="26.25" thickBot="1" x14ac:dyDescent="0.3">
      <c r="A10" s="143" t="s">
        <v>614</v>
      </c>
      <c r="B10" s="652" t="s">
        <v>382</v>
      </c>
      <c r="C10" s="100" t="s">
        <v>52</v>
      </c>
      <c r="D10" s="643" t="s">
        <v>6</v>
      </c>
      <c r="E10" s="320">
        <v>1</v>
      </c>
      <c r="F10" s="144">
        <v>839990</v>
      </c>
      <c r="G10" s="144">
        <v>839990</v>
      </c>
      <c r="H10" s="528">
        <v>46000</v>
      </c>
      <c r="I10" s="584" t="s">
        <v>228</v>
      </c>
      <c r="J10" s="100" t="s">
        <v>441</v>
      </c>
    </row>
    <row r="11" spans="1:10" x14ac:dyDescent="0.25">
      <c r="A11" s="130"/>
      <c r="B11" s="652"/>
      <c r="C11" s="76"/>
      <c r="D11" s="644"/>
      <c r="E11" s="245"/>
      <c r="F11" s="77"/>
      <c r="G11" s="78">
        <f>SUM(G7:G10)</f>
        <v>2296793</v>
      </c>
      <c r="H11" s="79"/>
      <c r="I11" s="401"/>
      <c r="J11" s="103"/>
    </row>
    <row r="12" spans="1:10" x14ac:dyDescent="0.25">
      <c r="A12" s="399"/>
      <c r="B12" s="110"/>
      <c r="C12" s="107"/>
      <c r="D12" s="112"/>
      <c r="E12" s="112"/>
      <c r="F12" s="118"/>
      <c r="G12" s="118"/>
      <c r="H12" s="112"/>
      <c r="I12" s="106"/>
      <c r="J12" s="110"/>
    </row>
    <row r="13" spans="1:10" x14ac:dyDescent="0.25">
      <c r="A13" s="107"/>
      <c r="B13" s="110"/>
      <c r="C13" s="107"/>
      <c r="D13" s="112"/>
      <c r="E13" s="112"/>
      <c r="F13" s="118"/>
      <c r="G13" s="118"/>
      <c r="H13" s="112"/>
      <c r="I13" s="110"/>
      <c r="J13" s="110"/>
    </row>
    <row r="14" spans="1:10" x14ac:dyDescent="0.25">
      <c r="A14" s="104"/>
      <c r="B14" s="104"/>
      <c r="C14" s="104"/>
      <c r="D14" s="104"/>
      <c r="E14" s="187"/>
      <c r="F14" s="118"/>
      <c r="G14" s="118">
        <f>SUM(G12:G13)</f>
        <v>0</v>
      </c>
      <c r="H14" s="104"/>
      <c r="I14" s="104"/>
      <c r="J14" s="104"/>
    </row>
  </sheetData>
  <mergeCells count="11">
    <mergeCell ref="B10:B11"/>
    <mergeCell ref="D10:D11"/>
    <mergeCell ref="G7:G8"/>
    <mergeCell ref="H7:H8"/>
    <mergeCell ref="J7:J8"/>
    <mergeCell ref="F7:F8"/>
    <mergeCell ref="A7:A8"/>
    <mergeCell ref="B7:B8"/>
    <mergeCell ref="C7:C8"/>
    <mergeCell ref="D7:D8"/>
    <mergeCell ref="E7:E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3:J13"/>
  <sheetViews>
    <sheetView workbookViewId="0">
      <selection activeCell="D11" sqref="D11:E11"/>
    </sheetView>
  </sheetViews>
  <sheetFormatPr defaultRowHeight="15" x14ac:dyDescent="0.25"/>
  <cols>
    <col min="1" max="1" width="23.5703125" customWidth="1"/>
    <col min="2" max="2" width="18.42578125" customWidth="1"/>
    <col min="3" max="3" width="17.85546875" customWidth="1"/>
    <col min="6" max="6" width="10" bestFit="1" customWidth="1"/>
    <col min="7" max="7" width="17.7109375" customWidth="1"/>
    <col min="8" max="8" width="11.85546875" customWidth="1"/>
    <col min="9" max="9" width="11" customWidth="1"/>
    <col min="10" max="10" width="17.140625" customWidth="1"/>
  </cols>
  <sheetData>
    <row r="3" spans="1:10" x14ac:dyDescent="0.25">
      <c r="A3" s="1"/>
      <c r="B3" s="23" t="s">
        <v>425</v>
      </c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6" spans="1:10" ht="38.25" x14ac:dyDescent="0.25">
      <c r="A6" s="41" t="s">
        <v>46</v>
      </c>
      <c r="B6" s="41" t="s">
        <v>45</v>
      </c>
      <c r="C6" s="41" t="s">
        <v>42</v>
      </c>
      <c r="D6" s="41" t="s">
        <v>7</v>
      </c>
      <c r="E6" s="41" t="s">
        <v>0</v>
      </c>
      <c r="F6" s="41" t="s">
        <v>22</v>
      </c>
      <c r="G6" s="35" t="s">
        <v>49</v>
      </c>
      <c r="H6" s="41" t="s">
        <v>43</v>
      </c>
      <c r="I6" s="41" t="s">
        <v>170</v>
      </c>
      <c r="J6" s="41" t="s">
        <v>44</v>
      </c>
    </row>
    <row r="7" spans="1:10" x14ac:dyDescent="0.25">
      <c r="A7" s="640" t="s">
        <v>426</v>
      </c>
      <c r="B7" s="642" t="s">
        <v>382</v>
      </c>
      <c r="C7" s="640" t="s">
        <v>52</v>
      </c>
      <c r="D7" s="643" t="s">
        <v>6</v>
      </c>
      <c r="E7" s="643">
        <v>1</v>
      </c>
      <c r="F7" s="633">
        <v>913000</v>
      </c>
      <c r="G7" s="633">
        <f>E7*F7</f>
        <v>913000</v>
      </c>
      <c r="H7" s="635" t="s">
        <v>427</v>
      </c>
      <c r="I7" s="639" t="s">
        <v>228</v>
      </c>
      <c r="J7" s="640" t="s">
        <v>428</v>
      </c>
    </row>
    <row r="8" spans="1:10" ht="28.5" customHeight="1" x14ac:dyDescent="0.25">
      <c r="A8" s="641"/>
      <c r="B8" s="638"/>
      <c r="C8" s="641"/>
      <c r="D8" s="644"/>
      <c r="E8" s="644"/>
      <c r="F8" s="634"/>
      <c r="G8" s="634"/>
      <c r="H8" s="636"/>
      <c r="I8" s="636"/>
      <c r="J8" s="641"/>
    </row>
    <row r="9" spans="1:10" ht="27" customHeight="1" x14ac:dyDescent="0.25">
      <c r="A9" s="143" t="s">
        <v>614</v>
      </c>
      <c r="B9" s="510" t="s">
        <v>382</v>
      </c>
      <c r="C9" s="100" t="s">
        <v>52</v>
      </c>
      <c r="D9" s="647" t="s">
        <v>6</v>
      </c>
      <c r="E9" s="647">
        <v>1</v>
      </c>
      <c r="F9" s="144">
        <v>839990</v>
      </c>
      <c r="G9" s="144">
        <v>839990</v>
      </c>
      <c r="H9" s="528">
        <v>46000</v>
      </c>
      <c r="I9" s="262" t="s">
        <v>228</v>
      </c>
      <c r="J9" s="100" t="s">
        <v>441</v>
      </c>
    </row>
    <row r="10" spans="1:10" ht="27" customHeight="1" thickBot="1" x14ac:dyDescent="0.3">
      <c r="A10" s="107" t="s">
        <v>670</v>
      </c>
      <c r="B10" s="110" t="s">
        <v>671</v>
      </c>
      <c r="C10" s="107" t="s">
        <v>72</v>
      </c>
      <c r="D10" s="643"/>
      <c r="E10" s="643"/>
      <c r="F10" s="118">
        <v>14910</v>
      </c>
      <c r="G10" s="118">
        <v>14910</v>
      </c>
      <c r="H10" s="112" t="s">
        <v>104</v>
      </c>
      <c r="I10" s="110" t="s">
        <v>228</v>
      </c>
      <c r="J10" s="398" t="s">
        <v>571</v>
      </c>
    </row>
    <row r="11" spans="1:10" x14ac:dyDescent="0.25">
      <c r="A11" s="130"/>
      <c r="B11" s="76"/>
      <c r="C11" s="76"/>
      <c r="D11" s="759"/>
      <c r="E11" s="759"/>
      <c r="F11" s="77"/>
      <c r="G11" s="78">
        <f>SUM(G7:G10)</f>
        <v>1767900</v>
      </c>
      <c r="H11" s="79"/>
      <c r="I11" s="99"/>
      <c r="J11" s="103"/>
    </row>
    <row r="12" spans="1:10" ht="30" x14ac:dyDescent="0.25">
      <c r="A12" s="110" t="s">
        <v>612</v>
      </c>
      <c r="B12" s="110" t="s">
        <v>502</v>
      </c>
      <c r="C12" s="107" t="s">
        <v>291</v>
      </c>
      <c r="D12" s="580" t="s">
        <v>6</v>
      </c>
      <c r="E12" s="580">
        <v>1</v>
      </c>
      <c r="F12" s="118">
        <v>296800</v>
      </c>
      <c r="G12" s="118">
        <v>296800</v>
      </c>
      <c r="H12" s="112" t="s">
        <v>613</v>
      </c>
      <c r="I12" s="106" t="s">
        <v>228</v>
      </c>
      <c r="J12" s="110"/>
    </row>
    <row r="13" spans="1:10" x14ac:dyDescent="0.25">
      <c r="A13" s="104"/>
      <c r="B13" s="104"/>
      <c r="C13" s="104"/>
      <c r="D13" s="104"/>
      <c r="E13" s="187"/>
      <c r="F13" s="118"/>
      <c r="G13" s="118">
        <f>SUM(G12:G12)</f>
        <v>296800</v>
      </c>
      <c r="H13" s="104"/>
      <c r="I13" s="104"/>
      <c r="J13" s="104"/>
    </row>
  </sheetData>
  <mergeCells count="12">
    <mergeCell ref="A7:A8"/>
    <mergeCell ref="B7:B8"/>
    <mergeCell ref="C7:C8"/>
    <mergeCell ref="D7:D8"/>
    <mergeCell ref="E7:E8"/>
    <mergeCell ref="D9:D10"/>
    <mergeCell ref="E9:E10"/>
    <mergeCell ref="G7:G8"/>
    <mergeCell ref="H7:H8"/>
    <mergeCell ref="J7:J8"/>
    <mergeCell ref="F7:F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M20"/>
  <sheetViews>
    <sheetView workbookViewId="0">
      <selection activeCell="A7" sqref="A7:J9"/>
    </sheetView>
  </sheetViews>
  <sheetFormatPr defaultRowHeight="12.75" x14ac:dyDescent="0.2"/>
  <cols>
    <col min="1" max="1" width="23.140625" style="680" customWidth="1"/>
    <col min="2" max="2" width="30.7109375" style="680" customWidth="1"/>
    <col min="3" max="3" width="16.7109375" style="680" customWidth="1"/>
    <col min="4" max="4" width="10.5703125" style="680" customWidth="1"/>
    <col min="5" max="5" width="11.5703125" style="680" customWidth="1"/>
    <col min="6" max="6" width="13.140625" style="680" customWidth="1"/>
    <col min="7" max="7" width="13.7109375" style="680" customWidth="1"/>
    <col min="8" max="9" width="12.85546875" style="680" customWidth="1"/>
    <col min="10" max="10" width="20.5703125" style="680" customWidth="1"/>
    <col min="11" max="11" width="12.28515625" style="680" customWidth="1"/>
    <col min="12" max="12" width="20" style="680" customWidth="1"/>
    <col min="13" max="14" width="9.140625" style="680"/>
    <col min="15" max="15" width="14.140625" style="680" customWidth="1"/>
    <col min="16" max="16" width="18" style="680" customWidth="1"/>
    <col min="17" max="17" width="16.140625" style="680" customWidth="1"/>
    <col min="18" max="18" width="10.5703125" style="680" customWidth="1"/>
    <col min="19" max="16384" width="9.140625" style="680"/>
  </cols>
  <sheetData>
    <row r="2" spans="1:13" x14ac:dyDescent="0.2">
      <c r="B2" s="681"/>
      <c r="C2" s="681"/>
      <c r="D2" s="681"/>
      <c r="E2" s="681"/>
      <c r="K2" s="681"/>
      <c r="L2" s="681"/>
    </row>
    <row r="3" spans="1:13" ht="39" customHeight="1" x14ac:dyDescent="0.2">
      <c r="B3" s="666" t="s">
        <v>142</v>
      </c>
      <c r="C3" s="666"/>
      <c r="D3" s="666"/>
      <c r="E3" s="666"/>
      <c r="F3" s="666"/>
      <c r="G3" s="666"/>
      <c r="H3" s="602"/>
      <c r="I3" s="602"/>
      <c r="J3" s="602"/>
      <c r="K3" s="682"/>
      <c r="L3" s="611"/>
      <c r="M3" s="602"/>
    </row>
    <row r="6" spans="1:13" ht="67.5" customHeight="1" x14ac:dyDescent="0.2">
      <c r="A6" s="683" t="s">
        <v>46</v>
      </c>
      <c r="B6" s="683" t="s">
        <v>45</v>
      </c>
      <c r="C6" s="683" t="s">
        <v>42</v>
      </c>
      <c r="D6" s="683" t="s">
        <v>7</v>
      </c>
      <c r="E6" s="683" t="s">
        <v>0</v>
      </c>
      <c r="F6" s="683" t="s">
        <v>22</v>
      </c>
      <c r="G6" s="684" t="s">
        <v>49</v>
      </c>
      <c r="H6" s="683" t="s">
        <v>43</v>
      </c>
      <c r="I6" s="683" t="s">
        <v>170</v>
      </c>
      <c r="J6" s="683" t="s">
        <v>44</v>
      </c>
    </row>
    <row r="7" spans="1:13" ht="23.25" customHeight="1" x14ac:dyDescent="0.2">
      <c r="A7" s="606" t="s">
        <v>27</v>
      </c>
      <c r="B7" s="606"/>
      <c r="C7" s="746" t="s">
        <v>298</v>
      </c>
      <c r="D7" s="686" t="s">
        <v>26</v>
      </c>
      <c r="E7" s="686">
        <v>1</v>
      </c>
      <c r="F7" s="747">
        <v>64000</v>
      </c>
      <c r="G7" s="747">
        <v>64000</v>
      </c>
      <c r="H7" s="687"/>
      <c r="I7" s="687" t="s">
        <v>228</v>
      </c>
      <c r="J7" s="746" t="s">
        <v>298</v>
      </c>
    </row>
    <row r="8" spans="1:13" ht="23.25" customHeight="1" x14ac:dyDescent="0.2">
      <c r="A8" s="606"/>
      <c r="B8" s="606"/>
      <c r="C8" s="746" t="s">
        <v>692</v>
      </c>
      <c r="D8" s="686" t="s">
        <v>26</v>
      </c>
      <c r="E8" s="686">
        <v>1</v>
      </c>
      <c r="F8" s="747">
        <v>258400</v>
      </c>
      <c r="G8" s="747">
        <v>258400</v>
      </c>
      <c r="H8" s="687"/>
      <c r="I8" s="687" t="s">
        <v>228</v>
      </c>
      <c r="J8" s="746" t="s">
        <v>692</v>
      </c>
    </row>
    <row r="9" spans="1:13" ht="23.25" customHeight="1" x14ac:dyDescent="0.2">
      <c r="A9" s="677" t="s">
        <v>215</v>
      </c>
      <c r="B9" s="606"/>
      <c r="C9" s="746" t="s">
        <v>693</v>
      </c>
      <c r="D9" s="686" t="s">
        <v>26</v>
      </c>
      <c r="E9" s="686">
        <v>1</v>
      </c>
      <c r="F9" s="748">
        <v>2203307.6</v>
      </c>
      <c r="G9" s="748">
        <v>2203307.6</v>
      </c>
      <c r="H9" s="687"/>
      <c r="I9" s="687" t="s">
        <v>228</v>
      </c>
      <c r="J9" s="746" t="s">
        <v>693</v>
      </c>
    </row>
    <row r="10" spans="1:13" ht="15" customHeight="1" x14ac:dyDescent="0.2">
      <c r="A10" s="740" t="s">
        <v>1</v>
      </c>
      <c r="B10" s="740"/>
      <c r="C10" s="740"/>
      <c r="D10" s="741"/>
      <c r="E10" s="741"/>
      <c r="F10" s="741"/>
      <c r="G10" s="742">
        <f>SUM(G7:G9)</f>
        <v>2525707.6</v>
      </c>
      <c r="H10" s="743"/>
      <c r="I10" s="744"/>
      <c r="J10" s="745"/>
    </row>
    <row r="11" spans="1:13" ht="51" x14ac:dyDescent="0.2">
      <c r="A11" s="606" t="s">
        <v>442</v>
      </c>
      <c r="B11" s="686" t="s">
        <v>435</v>
      </c>
      <c r="C11" s="606" t="s">
        <v>52</v>
      </c>
      <c r="D11" s="686" t="s">
        <v>6</v>
      </c>
      <c r="E11" s="686">
        <v>1</v>
      </c>
      <c r="F11" s="606">
        <v>5000000</v>
      </c>
      <c r="G11" s="687">
        <f>E11*F11</f>
        <v>5000000</v>
      </c>
      <c r="H11" s="686" t="s">
        <v>438</v>
      </c>
      <c r="I11" s="686" t="s">
        <v>228</v>
      </c>
      <c r="J11" s="686" t="s">
        <v>443</v>
      </c>
    </row>
    <row r="12" spans="1:13" ht="38.25" x14ac:dyDescent="0.2">
      <c r="A12" s="606" t="s">
        <v>317</v>
      </c>
      <c r="B12" s="686" t="s">
        <v>280</v>
      </c>
      <c r="C12" s="606" t="s">
        <v>72</v>
      </c>
      <c r="D12" s="686" t="s">
        <v>6</v>
      </c>
      <c r="E12" s="686">
        <v>1</v>
      </c>
      <c r="F12" s="686">
        <v>538000</v>
      </c>
      <c r="G12" s="688">
        <v>538000</v>
      </c>
      <c r="H12" s="686" t="s">
        <v>54</v>
      </c>
      <c r="I12" s="686" t="s">
        <v>228</v>
      </c>
      <c r="J12" s="686" t="s">
        <v>318</v>
      </c>
    </row>
    <row r="13" spans="1:13" ht="43.5" customHeight="1" x14ac:dyDescent="0.2">
      <c r="A13" s="606" t="s">
        <v>351</v>
      </c>
      <c r="B13" s="686" t="s">
        <v>348</v>
      </c>
      <c r="C13" s="606" t="s">
        <v>72</v>
      </c>
      <c r="D13" s="686" t="s">
        <v>352</v>
      </c>
      <c r="E13" s="686">
        <v>5</v>
      </c>
      <c r="F13" s="686">
        <v>505000</v>
      </c>
      <c r="G13" s="688">
        <v>505000</v>
      </c>
      <c r="H13" s="686" t="s">
        <v>353</v>
      </c>
      <c r="I13" s="686" t="s">
        <v>228</v>
      </c>
      <c r="J13" s="686" t="s">
        <v>354</v>
      </c>
    </row>
    <row r="14" spans="1:13" ht="43.5" customHeight="1" x14ac:dyDescent="0.2">
      <c r="A14" s="689" t="s">
        <v>355</v>
      </c>
      <c r="B14" s="690" t="s">
        <v>348</v>
      </c>
      <c r="C14" s="606" t="s">
        <v>72</v>
      </c>
      <c r="D14" s="686" t="s">
        <v>6</v>
      </c>
      <c r="E14" s="686">
        <v>60</v>
      </c>
      <c r="F14" s="690">
        <v>184950</v>
      </c>
      <c r="G14" s="691">
        <v>184950</v>
      </c>
      <c r="H14" s="690" t="s">
        <v>356</v>
      </c>
      <c r="I14" s="690" t="s">
        <v>228</v>
      </c>
      <c r="J14" s="690" t="s">
        <v>357</v>
      </c>
    </row>
    <row r="15" spans="1:13" x14ac:dyDescent="0.2">
      <c r="A15" s="640" t="s">
        <v>199</v>
      </c>
      <c r="B15" s="640" t="s">
        <v>188</v>
      </c>
      <c r="C15" s="640" t="s">
        <v>72</v>
      </c>
      <c r="D15" s="692" t="s">
        <v>6</v>
      </c>
      <c r="E15" s="692">
        <v>6</v>
      </c>
      <c r="F15" s="693">
        <v>55000</v>
      </c>
      <c r="G15" s="693">
        <f>E15*F15</f>
        <v>330000</v>
      </c>
      <c r="H15" s="694" t="s">
        <v>202</v>
      </c>
      <c r="I15" s="695"/>
      <c r="J15" s="640" t="s">
        <v>200</v>
      </c>
    </row>
    <row r="16" spans="1:13" s="698" customFormat="1" x14ac:dyDescent="0.25">
      <c r="A16" s="654"/>
      <c r="B16" s="654"/>
      <c r="C16" s="654"/>
      <c r="D16" s="692"/>
      <c r="E16" s="692"/>
      <c r="F16" s="696"/>
      <c r="G16" s="696"/>
      <c r="H16" s="697"/>
      <c r="I16" s="685" t="s">
        <v>228</v>
      </c>
      <c r="J16" s="641"/>
    </row>
    <row r="17" spans="1:10" ht="13.5" thickBot="1" x14ac:dyDescent="0.25">
      <c r="A17" s="655"/>
      <c r="B17" s="655"/>
      <c r="C17" s="655"/>
      <c r="D17" s="686"/>
      <c r="E17" s="686">
        <v>3220</v>
      </c>
      <c r="F17" s="688">
        <v>500</v>
      </c>
      <c r="G17" s="688">
        <f>E17*F17</f>
        <v>1610000</v>
      </c>
      <c r="H17" s="699"/>
      <c r="I17" s="685"/>
      <c r="J17" s="606" t="s">
        <v>201</v>
      </c>
    </row>
    <row r="18" spans="1:10" ht="30" customHeight="1" x14ac:dyDescent="0.2">
      <c r="A18" s="678" t="s">
        <v>637</v>
      </c>
      <c r="B18" s="690" t="s">
        <v>638</v>
      </c>
      <c r="C18" s="606" t="s">
        <v>72</v>
      </c>
      <c r="D18" s="690" t="s">
        <v>6</v>
      </c>
      <c r="E18" s="690">
        <v>1</v>
      </c>
      <c r="F18" s="690">
        <v>1257450</v>
      </c>
      <c r="G18" s="691">
        <v>1257450</v>
      </c>
      <c r="H18" s="690" t="s">
        <v>451</v>
      </c>
      <c r="I18" s="690" t="s">
        <v>228</v>
      </c>
      <c r="J18" s="690" t="s">
        <v>506</v>
      </c>
    </row>
    <row r="19" spans="1:10" x14ac:dyDescent="0.2">
      <c r="A19" s="689"/>
      <c r="B19" s="690"/>
      <c r="C19" s="606"/>
      <c r="D19" s="690"/>
      <c r="E19" s="690"/>
      <c r="F19" s="690"/>
      <c r="G19" s="691"/>
      <c r="H19" s="690"/>
      <c r="I19" s="690"/>
      <c r="J19" s="690"/>
    </row>
    <row r="20" spans="1:10" x14ac:dyDescent="0.2">
      <c r="A20" s="700" t="s">
        <v>1</v>
      </c>
      <c r="B20" s="700"/>
      <c r="C20" s="700"/>
      <c r="D20" s="701"/>
      <c r="E20" s="701"/>
      <c r="F20" s="701"/>
      <c r="G20" s="702">
        <f>SUM(G11:G19)</f>
        <v>9425400</v>
      </c>
      <c r="H20" s="703"/>
      <c r="I20" s="703"/>
      <c r="J20" s="701"/>
    </row>
  </sheetData>
  <mergeCells count="10">
    <mergeCell ref="A15:A17"/>
    <mergeCell ref="B15:B17"/>
    <mergeCell ref="C15:C17"/>
    <mergeCell ref="H15:H17"/>
    <mergeCell ref="J15:J16"/>
    <mergeCell ref="B3:G3"/>
    <mergeCell ref="D15:D16"/>
    <mergeCell ref="E15:E16"/>
    <mergeCell ref="F15:F16"/>
    <mergeCell ref="G15:G16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6:N45"/>
  <sheetViews>
    <sheetView topLeftCell="A22" workbookViewId="0">
      <selection activeCell="G17" sqref="G17:G18"/>
    </sheetView>
  </sheetViews>
  <sheetFormatPr defaultRowHeight="15" x14ac:dyDescent="0.25"/>
  <cols>
    <col min="1" max="1" width="26.140625" customWidth="1"/>
    <col min="2" max="2" width="20.85546875" customWidth="1"/>
    <col min="3" max="3" width="23" customWidth="1"/>
    <col min="6" max="6" width="15.7109375" customWidth="1"/>
    <col min="7" max="7" width="15.140625" customWidth="1"/>
    <col min="8" max="8" width="13.42578125" customWidth="1"/>
    <col min="9" max="9" width="14" customWidth="1"/>
    <col min="10" max="10" width="26.28515625" customWidth="1"/>
  </cols>
  <sheetData>
    <row r="6" spans="1:10" x14ac:dyDescent="0.25">
      <c r="A6" s="1"/>
      <c r="B6" s="23" t="s">
        <v>425</v>
      </c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 ht="25.5" x14ac:dyDescent="0.25">
      <c r="A9" s="41" t="s">
        <v>46</v>
      </c>
      <c r="B9" s="41" t="s">
        <v>45</v>
      </c>
      <c r="C9" s="41" t="s">
        <v>42</v>
      </c>
      <c r="D9" s="41" t="s">
        <v>7</v>
      </c>
      <c r="E9" s="41" t="s">
        <v>0</v>
      </c>
      <c r="F9" s="41" t="s">
        <v>22</v>
      </c>
      <c r="G9" s="35" t="s">
        <v>49</v>
      </c>
      <c r="H9" s="41" t="s">
        <v>43</v>
      </c>
      <c r="I9" s="41" t="s">
        <v>170</v>
      </c>
      <c r="J9" s="41" t="s">
        <v>44</v>
      </c>
    </row>
    <row r="10" spans="1:10" ht="39.75" customHeight="1" x14ac:dyDescent="0.25">
      <c r="A10" s="392" t="s">
        <v>468</v>
      </c>
      <c r="B10" s="395"/>
      <c r="C10" s="382" t="s">
        <v>469</v>
      </c>
      <c r="D10" s="381" t="s">
        <v>26</v>
      </c>
      <c r="E10" s="381">
        <v>1</v>
      </c>
      <c r="F10" s="419">
        <v>42014245</v>
      </c>
      <c r="G10" s="379">
        <f>E10*F10</f>
        <v>42014245</v>
      </c>
      <c r="H10" s="380" t="s">
        <v>104</v>
      </c>
      <c r="I10" s="395" t="s">
        <v>228</v>
      </c>
      <c r="J10" s="393" t="s">
        <v>103</v>
      </c>
    </row>
    <row r="11" spans="1:10" ht="39.75" customHeight="1" x14ac:dyDescent="0.25">
      <c r="A11" s="434" t="s">
        <v>494</v>
      </c>
      <c r="B11" s="435"/>
      <c r="C11" s="431" t="s">
        <v>103</v>
      </c>
      <c r="D11" s="425" t="s">
        <v>26</v>
      </c>
      <c r="E11" s="524">
        <v>1</v>
      </c>
      <c r="F11" s="144">
        <v>39815920</v>
      </c>
      <c r="G11" s="144">
        <v>39815920</v>
      </c>
      <c r="H11" s="523" t="s">
        <v>104</v>
      </c>
      <c r="I11" s="413" t="s">
        <v>228</v>
      </c>
      <c r="J11" s="397" t="s">
        <v>103</v>
      </c>
    </row>
    <row r="12" spans="1:10" ht="39.75" customHeight="1" x14ac:dyDescent="0.25">
      <c r="A12" s="462" t="s">
        <v>529</v>
      </c>
      <c r="B12" s="398" t="s">
        <v>530</v>
      </c>
      <c r="C12" s="400" t="s">
        <v>184</v>
      </c>
      <c r="D12" s="525" t="s">
        <v>26</v>
      </c>
      <c r="E12" s="525">
        <v>1</v>
      </c>
      <c r="F12" s="402">
        <v>3200000</v>
      </c>
      <c r="G12" s="402">
        <v>3200000</v>
      </c>
      <c r="H12" s="526" t="s">
        <v>397</v>
      </c>
      <c r="I12" s="398" t="s">
        <v>228</v>
      </c>
      <c r="J12" s="106" t="s">
        <v>531</v>
      </c>
    </row>
    <row r="13" spans="1:10" ht="39.75" customHeight="1" x14ac:dyDescent="0.25">
      <c r="A13" s="540" t="s">
        <v>27</v>
      </c>
      <c r="B13" s="398"/>
      <c r="C13" s="400"/>
      <c r="D13" s="525" t="s">
        <v>26</v>
      </c>
      <c r="E13" s="525">
        <v>1</v>
      </c>
      <c r="F13" s="402"/>
      <c r="G13" s="402">
        <v>96000</v>
      </c>
      <c r="H13" s="526"/>
      <c r="I13" s="398" t="s">
        <v>228</v>
      </c>
      <c r="J13" s="106"/>
    </row>
    <row r="14" spans="1:10" ht="39.75" customHeight="1" x14ac:dyDescent="0.25">
      <c r="A14" s="462" t="s">
        <v>630</v>
      </c>
      <c r="B14" s="217" t="s">
        <v>611</v>
      </c>
      <c r="C14" s="400" t="s">
        <v>184</v>
      </c>
      <c r="D14" s="538" t="s">
        <v>26</v>
      </c>
      <c r="E14" s="538">
        <v>1</v>
      </c>
      <c r="F14" s="541">
        <v>386176</v>
      </c>
      <c r="G14" s="541">
        <v>386176</v>
      </c>
      <c r="H14" s="537"/>
      <c r="I14" s="413" t="s">
        <v>228</v>
      </c>
      <c r="J14" s="106" t="s">
        <v>478</v>
      </c>
    </row>
    <row r="15" spans="1:10" ht="39.75" customHeight="1" x14ac:dyDescent="0.25">
      <c r="A15" s="462" t="s">
        <v>630</v>
      </c>
      <c r="B15" s="217" t="s">
        <v>669</v>
      </c>
      <c r="C15" s="590" t="s">
        <v>184</v>
      </c>
      <c r="D15" s="587" t="s">
        <v>26</v>
      </c>
      <c r="E15" s="587">
        <v>1</v>
      </c>
      <c r="F15" s="541">
        <v>50400</v>
      </c>
      <c r="G15" s="541">
        <v>50400</v>
      </c>
      <c r="H15" s="586"/>
      <c r="I15" s="413" t="s">
        <v>228</v>
      </c>
      <c r="J15" s="106" t="s">
        <v>478</v>
      </c>
    </row>
    <row r="16" spans="1:10" x14ac:dyDescent="0.25">
      <c r="A16" s="411"/>
      <c r="B16" s="102"/>
      <c r="C16" s="102"/>
      <c r="D16" s="240"/>
      <c r="E16" s="436"/>
      <c r="F16" s="240"/>
      <c r="G16" s="278">
        <f>SUM(G10:G15)</f>
        <v>85562741</v>
      </c>
      <c r="H16" s="221"/>
      <c r="I16" s="401"/>
      <c r="J16" s="206"/>
    </row>
    <row r="17" spans="1:14" ht="30" x14ac:dyDescent="0.25">
      <c r="A17" s="399" t="s">
        <v>470</v>
      </c>
      <c r="B17" s="398" t="s">
        <v>473</v>
      </c>
      <c r="C17" s="394" t="s">
        <v>72</v>
      </c>
      <c r="D17" s="112" t="s">
        <v>6</v>
      </c>
      <c r="E17" s="112">
        <v>48</v>
      </c>
      <c r="F17" s="118">
        <f>G17/E17</f>
        <v>78553</v>
      </c>
      <c r="G17" s="735">
        <v>3770544</v>
      </c>
      <c r="H17" s="112" t="s">
        <v>454</v>
      </c>
      <c r="I17" s="106" t="s">
        <v>228</v>
      </c>
      <c r="J17" s="110" t="s">
        <v>471</v>
      </c>
    </row>
    <row r="18" spans="1:14" ht="39" customHeight="1" x14ac:dyDescent="0.25">
      <c r="A18" s="400" t="s">
        <v>472</v>
      </c>
      <c r="B18" s="398" t="s">
        <v>473</v>
      </c>
      <c r="C18" s="448" t="s">
        <v>72</v>
      </c>
      <c r="D18" s="396" t="s">
        <v>6</v>
      </c>
      <c r="E18" s="396">
        <v>1</v>
      </c>
      <c r="F18" s="402">
        <v>20159205</v>
      </c>
      <c r="G18" s="402">
        <v>20159205</v>
      </c>
      <c r="H18" s="396" t="s">
        <v>521</v>
      </c>
      <c r="I18" s="398" t="s">
        <v>228</v>
      </c>
      <c r="J18" s="398" t="s">
        <v>471</v>
      </c>
    </row>
    <row r="19" spans="1:14" ht="24" x14ac:dyDescent="0.25">
      <c r="A19" s="242" t="s">
        <v>483</v>
      </c>
      <c r="B19" s="398" t="s">
        <v>473</v>
      </c>
      <c r="C19" s="395" t="s">
        <v>52</v>
      </c>
      <c r="D19" s="396" t="s">
        <v>6</v>
      </c>
      <c r="E19" s="396">
        <v>1</v>
      </c>
      <c r="F19" s="118">
        <v>507000</v>
      </c>
      <c r="G19" s="118">
        <v>507000</v>
      </c>
      <c r="H19" s="398" t="s">
        <v>454</v>
      </c>
      <c r="I19" s="395" t="s">
        <v>228</v>
      </c>
      <c r="J19" s="398" t="s">
        <v>484</v>
      </c>
    </row>
    <row r="20" spans="1:14" ht="24" x14ac:dyDescent="0.25">
      <c r="A20" s="242" t="s">
        <v>483</v>
      </c>
      <c r="B20" s="398" t="s">
        <v>496</v>
      </c>
      <c r="C20" s="395" t="s">
        <v>52</v>
      </c>
      <c r="D20" s="396" t="s">
        <v>6</v>
      </c>
      <c r="E20" s="396">
        <v>1</v>
      </c>
      <c r="F20" s="118">
        <v>563600</v>
      </c>
      <c r="G20" s="118">
        <v>563600</v>
      </c>
      <c r="H20" s="398" t="s">
        <v>451</v>
      </c>
      <c r="I20" s="395" t="s">
        <v>228</v>
      </c>
      <c r="J20" s="398" t="s">
        <v>522</v>
      </c>
    </row>
    <row r="21" spans="1:14" ht="25.5" x14ac:dyDescent="0.25">
      <c r="A21" s="242" t="s">
        <v>527</v>
      </c>
      <c r="B21" s="398" t="s">
        <v>496</v>
      </c>
      <c r="C21" s="448" t="s">
        <v>72</v>
      </c>
      <c r="D21" s="396" t="s">
        <v>6</v>
      </c>
      <c r="E21" s="396">
        <v>1</v>
      </c>
      <c r="F21" s="118">
        <v>3915690</v>
      </c>
      <c r="G21" s="118">
        <v>3915690</v>
      </c>
      <c r="H21" s="398" t="s">
        <v>528</v>
      </c>
      <c r="I21" s="395" t="s">
        <v>228</v>
      </c>
      <c r="J21" s="398" t="s">
        <v>522</v>
      </c>
    </row>
    <row r="22" spans="1:14" ht="33" customHeight="1" x14ac:dyDescent="0.25">
      <c r="A22" s="242" t="s">
        <v>519</v>
      </c>
      <c r="B22" s="398" t="s">
        <v>520</v>
      </c>
      <c r="C22" s="448" t="s">
        <v>72</v>
      </c>
      <c r="D22" s="396" t="s">
        <v>6</v>
      </c>
      <c r="E22" s="396">
        <v>1</v>
      </c>
      <c r="F22" s="118">
        <v>9281564</v>
      </c>
      <c r="G22" s="118">
        <v>9281564</v>
      </c>
      <c r="H22" s="398" t="s">
        <v>451</v>
      </c>
      <c r="I22" s="395" t="s">
        <v>228</v>
      </c>
      <c r="J22" s="398" t="s">
        <v>524</v>
      </c>
    </row>
    <row r="23" spans="1:14" ht="27.75" customHeight="1" x14ac:dyDescent="0.25">
      <c r="A23" s="460" t="s">
        <v>523</v>
      </c>
      <c r="B23" s="398" t="s">
        <v>496</v>
      </c>
      <c r="C23" s="448" t="s">
        <v>72</v>
      </c>
      <c r="D23" s="396" t="s">
        <v>6</v>
      </c>
      <c r="E23" s="396">
        <v>1</v>
      </c>
      <c r="F23" s="118">
        <v>3122700</v>
      </c>
      <c r="G23" s="118">
        <v>3122700</v>
      </c>
      <c r="H23" s="398" t="s">
        <v>451</v>
      </c>
      <c r="I23" s="395" t="s">
        <v>228</v>
      </c>
      <c r="J23" s="398" t="s">
        <v>524</v>
      </c>
      <c r="K23" t="s">
        <v>679</v>
      </c>
      <c r="N23" t="s">
        <v>677</v>
      </c>
    </row>
    <row r="24" spans="1:14" ht="31.5" customHeight="1" x14ac:dyDescent="0.25">
      <c r="A24" s="620" t="s">
        <v>525</v>
      </c>
      <c r="B24" s="621" t="s">
        <v>496</v>
      </c>
      <c r="C24" s="622" t="s">
        <v>72</v>
      </c>
      <c r="D24" s="623" t="s">
        <v>6</v>
      </c>
      <c r="E24" s="623">
        <v>1</v>
      </c>
      <c r="F24" s="624">
        <v>1166403</v>
      </c>
      <c r="G24" s="624">
        <v>1166403</v>
      </c>
      <c r="H24" s="621" t="s">
        <v>691</v>
      </c>
      <c r="I24" s="625"/>
      <c r="J24" s="621" t="s">
        <v>471</v>
      </c>
    </row>
    <row r="25" spans="1:14" ht="31.5" customHeight="1" x14ac:dyDescent="0.25">
      <c r="A25" s="461" t="s">
        <v>526</v>
      </c>
      <c r="B25" s="457" t="s">
        <v>496</v>
      </c>
      <c r="C25" s="444" t="s">
        <v>72</v>
      </c>
      <c r="D25" s="450" t="s">
        <v>6</v>
      </c>
      <c r="E25" s="450">
        <v>1</v>
      </c>
      <c r="F25" s="459">
        <v>1827050.36</v>
      </c>
      <c r="G25" s="459">
        <v>1827050.36</v>
      </c>
      <c r="H25" s="457" t="s">
        <v>451</v>
      </c>
      <c r="I25" s="413" t="s">
        <v>228</v>
      </c>
      <c r="J25" s="457" t="s">
        <v>471</v>
      </c>
    </row>
    <row r="26" spans="1:14" ht="31.5" customHeight="1" x14ac:dyDescent="0.25">
      <c r="A26" s="464" t="s">
        <v>532</v>
      </c>
      <c r="B26" s="398" t="s">
        <v>473</v>
      </c>
      <c r="C26" s="444" t="s">
        <v>72</v>
      </c>
      <c r="D26" s="450" t="s">
        <v>6</v>
      </c>
      <c r="E26" s="450">
        <v>1</v>
      </c>
      <c r="F26" s="463">
        <v>11273220</v>
      </c>
      <c r="G26" s="463">
        <v>11273220</v>
      </c>
      <c r="H26" s="398" t="s">
        <v>446</v>
      </c>
      <c r="I26" s="395" t="s">
        <v>228</v>
      </c>
      <c r="J26" s="457" t="s">
        <v>471</v>
      </c>
    </row>
    <row r="27" spans="1:14" ht="31.5" customHeight="1" x14ac:dyDescent="0.25">
      <c r="A27" s="460" t="s">
        <v>533</v>
      </c>
      <c r="B27" s="398" t="s">
        <v>496</v>
      </c>
      <c r="C27" s="475" t="s">
        <v>72</v>
      </c>
      <c r="D27" s="396" t="s">
        <v>6</v>
      </c>
      <c r="E27" s="396">
        <v>1</v>
      </c>
      <c r="F27" s="463">
        <v>5149540.32</v>
      </c>
      <c r="G27" s="463">
        <v>5149540.32</v>
      </c>
      <c r="H27" s="398" t="s">
        <v>451</v>
      </c>
      <c r="I27" s="395" t="s">
        <v>228</v>
      </c>
      <c r="J27" s="398" t="s">
        <v>471</v>
      </c>
      <c r="K27" t="s">
        <v>678</v>
      </c>
      <c r="N27" t="s">
        <v>677</v>
      </c>
    </row>
    <row r="28" spans="1:14" ht="31.5" customHeight="1" x14ac:dyDescent="0.25">
      <c r="A28" s="460" t="s">
        <v>544</v>
      </c>
      <c r="B28" s="398" t="s">
        <v>545</v>
      </c>
      <c r="C28" s="475" t="s">
        <v>72</v>
      </c>
      <c r="D28" s="396" t="s">
        <v>6</v>
      </c>
      <c r="E28" s="396">
        <v>1</v>
      </c>
      <c r="F28" s="463">
        <v>4649289.25</v>
      </c>
      <c r="G28" s="463">
        <v>4649289.25</v>
      </c>
      <c r="H28" s="398" t="s">
        <v>451</v>
      </c>
      <c r="I28" s="395" t="s">
        <v>228</v>
      </c>
      <c r="J28" s="475" t="s">
        <v>72</v>
      </c>
      <c r="K28" t="s">
        <v>676</v>
      </c>
      <c r="N28" t="s">
        <v>677</v>
      </c>
    </row>
    <row r="29" spans="1:14" ht="31.5" customHeight="1" x14ac:dyDescent="0.25">
      <c r="A29" s="460" t="s">
        <v>576</v>
      </c>
      <c r="B29" s="398" t="s">
        <v>577</v>
      </c>
      <c r="C29" s="490" t="s">
        <v>72</v>
      </c>
      <c r="D29" s="396" t="s">
        <v>6</v>
      </c>
      <c r="E29" s="396">
        <v>1</v>
      </c>
      <c r="F29" s="463">
        <v>213750</v>
      </c>
      <c r="G29" s="463">
        <v>213750</v>
      </c>
      <c r="H29" s="619">
        <v>46022</v>
      </c>
      <c r="I29" s="395" t="s">
        <v>228</v>
      </c>
      <c r="J29" s="527" t="s">
        <v>72</v>
      </c>
    </row>
    <row r="30" spans="1:14" ht="31.5" customHeight="1" x14ac:dyDescent="0.25">
      <c r="A30" s="460" t="s">
        <v>578</v>
      </c>
      <c r="B30" s="398" t="s">
        <v>577</v>
      </c>
      <c r="C30" s="527" t="s">
        <v>72</v>
      </c>
      <c r="D30" s="396" t="s">
        <v>6</v>
      </c>
      <c r="E30" s="396">
        <v>2</v>
      </c>
      <c r="F30" s="463">
        <v>331700</v>
      </c>
      <c r="G30" s="463">
        <v>331700</v>
      </c>
      <c r="H30" s="619">
        <v>46022</v>
      </c>
      <c r="I30" s="395" t="s">
        <v>228</v>
      </c>
      <c r="J30" s="527" t="s">
        <v>72</v>
      </c>
    </row>
    <row r="31" spans="1:14" ht="31.5" customHeight="1" x14ac:dyDescent="0.25">
      <c r="A31" s="460" t="s">
        <v>673</v>
      </c>
      <c r="B31" s="398"/>
      <c r="C31" s="527" t="s">
        <v>72</v>
      </c>
      <c r="D31" s="396" t="s">
        <v>6</v>
      </c>
      <c r="E31" s="396">
        <v>3</v>
      </c>
      <c r="F31" s="463">
        <v>1235884</v>
      </c>
      <c r="G31" s="463">
        <v>1235884</v>
      </c>
      <c r="H31" s="619">
        <v>46022</v>
      </c>
      <c r="I31" s="395" t="s">
        <v>228</v>
      </c>
      <c r="J31" s="527" t="s">
        <v>72</v>
      </c>
    </row>
    <row r="32" spans="1:14" ht="31.5" customHeight="1" x14ac:dyDescent="0.25">
      <c r="A32" s="460" t="s">
        <v>628</v>
      </c>
      <c r="B32" s="398"/>
      <c r="C32" s="527" t="s">
        <v>72</v>
      </c>
      <c r="D32" s="396" t="s">
        <v>6</v>
      </c>
      <c r="E32" s="396">
        <v>4</v>
      </c>
      <c r="F32" s="463">
        <v>2851200</v>
      </c>
      <c r="G32" s="463">
        <v>2851200</v>
      </c>
      <c r="H32" s="619">
        <v>46022</v>
      </c>
      <c r="I32" s="395" t="s">
        <v>228</v>
      </c>
      <c r="J32" s="527" t="s">
        <v>72</v>
      </c>
    </row>
    <row r="33" spans="1:10" ht="34.5" customHeight="1" x14ac:dyDescent="0.25">
      <c r="A33" s="460" t="s">
        <v>629</v>
      </c>
      <c r="B33" s="539"/>
      <c r="C33" s="527" t="s">
        <v>72</v>
      </c>
      <c r="D33" s="396" t="s">
        <v>6</v>
      </c>
      <c r="E33" s="396">
        <v>5</v>
      </c>
      <c r="F33" s="463">
        <v>6142928</v>
      </c>
      <c r="G33" s="463">
        <v>6142928</v>
      </c>
      <c r="H33" s="619">
        <v>46022</v>
      </c>
      <c r="I33" s="395" t="s">
        <v>228</v>
      </c>
      <c r="J33" s="527" t="s">
        <v>72</v>
      </c>
    </row>
    <row r="34" spans="1:10" ht="45" x14ac:dyDescent="0.25">
      <c r="A34" s="460" t="s">
        <v>672</v>
      </c>
      <c r="B34" s="592" t="s">
        <v>643</v>
      </c>
      <c r="C34" s="399" t="s">
        <v>644</v>
      </c>
      <c r="D34" s="548" t="s">
        <v>6</v>
      </c>
      <c r="E34" s="548">
        <v>1</v>
      </c>
      <c r="F34" s="463">
        <v>595827.04</v>
      </c>
      <c r="G34" s="463">
        <v>595827.04</v>
      </c>
      <c r="H34" s="557" t="s">
        <v>645</v>
      </c>
      <c r="I34" s="395" t="s">
        <v>228</v>
      </c>
      <c r="J34" s="546" t="s">
        <v>599</v>
      </c>
    </row>
    <row r="35" spans="1:10" ht="30" x14ac:dyDescent="0.25">
      <c r="A35" s="460" t="s">
        <v>674</v>
      </c>
      <c r="B35" s="592" t="s">
        <v>669</v>
      </c>
      <c r="C35" s="399" t="s">
        <v>72</v>
      </c>
      <c r="D35" s="589" t="s">
        <v>6</v>
      </c>
      <c r="E35" s="589">
        <v>2</v>
      </c>
      <c r="F35" s="463">
        <v>5300</v>
      </c>
      <c r="G35" s="463">
        <v>5300</v>
      </c>
      <c r="H35" s="619">
        <v>46022</v>
      </c>
      <c r="I35" s="395" t="s">
        <v>228</v>
      </c>
      <c r="J35" s="588" t="s">
        <v>675</v>
      </c>
    </row>
    <row r="36" spans="1:10" x14ac:dyDescent="0.25">
      <c r="A36" s="460"/>
      <c r="B36" s="592"/>
      <c r="C36" s="399"/>
      <c r="D36" s="589"/>
      <c r="E36" s="589"/>
      <c r="F36" s="463"/>
      <c r="G36" s="463"/>
      <c r="H36" s="557"/>
      <c r="I36" s="557"/>
      <c r="J36" s="588"/>
    </row>
    <row r="37" spans="1:10" x14ac:dyDescent="0.25">
      <c r="A37" s="105"/>
      <c r="B37" s="105"/>
      <c r="C37" s="105"/>
      <c r="D37" s="105"/>
      <c r="E37" s="105"/>
      <c r="F37" s="105"/>
      <c r="G37" s="109">
        <f>SUM(G17:G35)</f>
        <v>76762394.970000014</v>
      </c>
      <c r="H37" s="105"/>
      <c r="I37" s="105"/>
      <c r="J37" s="105"/>
    </row>
    <row r="44" spans="1:10" ht="54.75" customHeight="1" x14ac:dyDescent="0.25"/>
    <row r="45" spans="1:10" ht="54.75" customHeight="1" x14ac:dyDescent="0.25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5:J26"/>
  <sheetViews>
    <sheetView workbookViewId="0">
      <selection activeCell="G15" sqref="G15"/>
    </sheetView>
  </sheetViews>
  <sheetFormatPr defaultRowHeight="15" x14ac:dyDescent="0.25"/>
  <cols>
    <col min="1" max="1" width="35.28515625" customWidth="1"/>
    <col min="2" max="2" width="18.5703125" customWidth="1"/>
    <col min="3" max="3" width="17.140625" customWidth="1"/>
    <col min="6" max="6" width="14.140625" customWidth="1"/>
    <col min="7" max="7" width="17" customWidth="1"/>
    <col min="8" max="8" width="11.42578125" customWidth="1"/>
    <col min="9" max="9" width="11.7109375" customWidth="1"/>
    <col min="10" max="10" width="22.140625" customWidth="1"/>
  </cols>
  <sheetData>
    <row r="5" spans="1:10" x14ac:dyDescent="0.25">
      <c r="A5" s="1"/>
      <c r="B5" s="23" t="s">
        <v>492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8" spans="1:10" ht="25.5" x14ac:dyDescent="0.25">
      <c r="A8" s="41" t="s">
        <v>46</v>
      </c>
      <c r="B8" s="41" t="s">
        <v>45</v>
      </c>
      <c r="C8" s="41" t="s">
        <v>42</v>
      </c>
      <c r="D8" s="41" t="s">
        <v>7</v>
      </c>
      <c r="E8" s="41" t="s">
        <v>0</v>
      </c>
      <c r="F8" s="41" t="s">
        <v>22</v>
      </c>
      <c r="G8" s="35" t="s">
        <v>49</v>
      </c>
      <c r="H8" s="41" t="s">
        <v>43</v>
      </c>
      <c r="I8" s="41" t="s">
        <v>170</v>
      </c>
      <c r="J8" s="41" t="s">
        <v>44</v>
      </c>
    </row>
    <row r="9" spans="1:10" ht="45" customHeight="1" x14ac:dyDescent="0.25">
      <c r="A9" s="418" t="s">
        <v>491</v>
      </c>
      <c r="B9" s="120"/>
      <c r="C9" s="430"/>
      <c r="D9" s="427" t="s">
        <v>26</v>
      </c>
      <c r="E9" s="427">
        <v>1</v>
      </c>
      <c r="F9" s="325">
        <v>128000</v>
      </c>
      <c r="G9" s="428">
        <f>E9*F9</f>
        <v>128000</v>
      </c>
      <c r="H9" s="429" t="s">
        <v>104</v>
      </c>
      <c r="I9" s="395" t="s">
        <v>228</v>
      </c>
      <c r="J9" s="397" t="s">
        <v>298</v>
      </c>
    </row>
    <row r="10" spans="1:10" ht="45" customHeight="1" x14ac:dyDescent="0.25">
      <c r="A10" s="414" t="s">
        <v>493</v>
      </c>
      <c r="B10" s="433" t="s">
        <v>465</v>
      </c>
      <c r="C10" s="448" t="s">
        <v>291</v>
      </c>
      <c r="D10" s="427" t="s">
        <v>26</v>
      </c>
      <c r="E10" s="427">
        <v>1</v>
      </c>
      <c r="F10" s="402">
        <v>162400</v>
      </c>
      <c r="G10" s="402">
        <v>162400</v>
      </c>
      <c r="H10" s="429" t="s">
        <v>104</v>
      </c>
      <c r="I10" s="395" t="s">
        <v>228</v>
      </c>
      <c r="J10" s="106" t="s">
        <v>478</v>
      </c>
    </row>
    <row r="11" spans="1:10" ht="29.25" customHeight="1" x14ac:dyDescent="0.25">
      <c r="A11" s="414" t="s">
        <v>498</v>
      </c>
      <c r="B11" s="398" t="s">
        <v>499</v>
      </c>
      <c r="C11" s="394" t="s">
        <v>291</v>
      </c>
      <c r="D11" s="387" t="s">
        <v>26</v>
      </c>
      <c r="E11" s="387">
        <v>1</v>
      </c>
      <c r="F11" s="402">
        <v>1500000</v>
      </c>
      <c r="G11" s="402">
        <v>1500000</v>
      </c>
      <c r="H11" s="389" t="s">
        <v>451</v>
      </c>
      <c r="I11" s="395" t="s">
        <v>228</v>
      </c>
      <c r="J11" s="106" t="s">
        <v>500</v>
      </c>
    </row>
    <row r="12" spans="1:10" x14ac:dyDescent="0.25">
      <c r="A12" s="6"/>
      <c r="B12" s="6"/>
      <c r="C12" s="6"/>
      <c r="D12" s="59"/>
      <c r="E12" s="420"/>
      <c r="F12" s="59"/>
      <c r="G12" s="60">
        <f>SUM(G9:G11)</f>
        <v>1790400</v>
      </c>
      <c r="H12" s="61"/>
      <c r="I12" s="61"/>
      <c r="J12" s="206"/>
    </row>
    <row r="13" spans="1:10" ht="29.25" customHeight="1" x14ac:dyDescent="0.25">
      <c r="A13" s="399" t="s">
        <v>501</v>
      </c>
      <c r="B13" s="398" t="s">
        <v>502</v>
      </c>
      <c r="C13" s="394" t="s">
        <v>72</v>
      </c>
      <c r="D13" s="446" t="s">
        <v>6</v>
      </c>
      <c r="E13" s="396">
        <v>1</v>
      </c>
      <c r="F13" s="118">
        <v>3295475</v>
      </c>
      <c r="G13" s="118">
        <v>3295475</v>
      </c>
      <c r="H13" s="396" t="s">
        <v>503</v>
      </c>
      <c r="I13" s="106" t="s">
        <v>228</v>
      </c>
      <c r="J13" s="398" t="s">
        <v>506</v>
      </c>
    </row>
    <row r="14" spans="1:10" ht="41.25" customHeight="1" x14ac:dyDescent="0.25">
      <c r="A14" s="469" t="s">
        <v>504</v>
      </c>
      <c r="B14" s="483" t="s">
        <v>502</v>
      </c>
      <c r="C14" s="559" t="s">
        <v>437</v>
      </c>
      <c r="D14" s="733" t="s">
        <v>6</v>
      </c>
      <c r="E14" s="733">
        <v>1</v>
      </c>
      <c r="F14" s="402">
        <v>5945625</v>
      </c>
      <c r="G14" s="402">
        <v>5945625</v>
      </c>
      <c r="H14" s="396" t="s">
        <v>505</v>
      </c>
      <c r="I14" s="398" t="s">
        <v>228</v>
      </c>
      <c r="J14" s="399" t="s">
        <v>507</v>
      </c>
    </row>
    <row r="15" spans="1:10" ht="24" x14ac:dyDescent="0.25">
      <c r="A15" s="242" t="s">
        <v>508</v>
      </c>
      <c r="B15" s="483" t="s">
        <v>502</v>
      </c>
      <c r="C15" s="734" t="s">
        <v>509</v>
      </c>
      <c r="D15" s="733" t="s">
        <v>6</v>
      </c>
      <c r="E15" s="733">
        <v>1</v>
      </c>
      <c r="F15" s="735">
        <v>8221000</v>
      </c>
      <c r="G15" s="735">
        <v>8221000</v>
      </c>
      <c r="H15" s="396" t="s">
        <v>505</v>
      </c>
      <c r="I15" s="395" t="s">
        <v>228</v>
      </c>
      <c r="J15" s="395" t="s">
        <v>510</v>
      </c>
    </row>
    <row r="16" spans="1:10" ht="31.5" customHeight="1" x14ac:dyDescent="0.25">
      <c r="A16" s="242" t="s">
        <v>536</v>
      </c>
      <c r="B16" s="483" t="s">
        <v>502</v>
      </c>
      <c r="C16" s="559" t="s">
        <v>72</v>
      </c>
      <c r="D16" s="733" t="s">
        <v>6</v>
      </c>
      <c r="E16" s="733">
        <v>1</v>
      </c>
      <c r="F16" s="402">
        <v>2851200</v>
      </c>
      <c r="G16" s="402">
        <v>2851200</v>
      </c>
      <c r="H16" s="396" t="s">
        <v>446</v>
      </c>
      <c r="I16" s="395" t="s">
        <v>228</v>
      </c>
      <c r="J16" s="395" t="s">
        <v>537</v>
      </c>
    </row>
    <row r="17" spans="1:10" ht="30" x14ac:dyDescent="0.25">
      <c r="A17" s="469" t="s">
        <v>538</v>
      </c>
      <c r="B17" s="483" t="s">
        <v>502</v>
      </c>
      <c r="C17" s="559" t="s">
        <v>72</v>
      </c>
      <c r="D17" s="733" t="s">
        <v>6</v>
      </c>
      <c r="E17" s="733">
        <v>1</v>
      </c>
      <c r="F17" s="402">
        <v>617758</v>
      </c>
      <c r="G17" s="402">
        <v>617758</v>
      </c>
      <c r="H17" s="396" t="s">
        <v>446</v>
      </c>
      <c r="I17" s="395" t="s">
        <v>228</v>
      </c>
      <c r="J17" s="395" t="s">
        <v>539</v>
      </c>
    </row>
    <row r="18" spans="1:10" ht="30" x14ac:dyDescent="0.25">
      <c r="A18" s="469" t="s">
        <v>556</v>
      </c>
      <c r="B18" s="483" t="s">
        <v>555</v>
      </c>
      <c r="C18" s="559" t="s">
        <v>72</v>
      </c>
      <c r="D18" s="733" t="s">
        <v>6</v>
      </c>
      <c r="E18" s="733">
        <v>1</v>
      </c>
      <c r="F18" s="402">
        <v>597998.35</v>
      </c>
      <c r="G18" s="402">
        <v>597998.35</v>
      </c>
      <c r="H18" s="396" t="s">
        <v>557</v>
      </c>
      <c r="I18" s="395" t="s">
        <v>228</v>
      </c>
      <c r="J18" s="399" t="s">
        <v>380</v>
      </c>
    </row>
    <row r="19" spans="1:10" ht="26.25" customHeight="1" x14ac:dyDescent="0.25">
      <c r="A19" s="483" t="s">
        <v>558</v>
      </c>
      <c r="B19" s="483" t="s">
        <v>555</v>
      </c>
      <c r="C19" s="559"/>
      <c r="D19" s="733"/>
      <c r="E19" s="733"/>
      <c r="F19" s="402"/>
      <c r="G19" s="733">
        <v>3852611</v>
      </c>
      <c r="H19" s="396"/>
      <c r="I19" s="395" t="s">
        <v>228</v>
      </c>
      <c r="J19" s="395"/>
    </row>
    <row r="20" spans="1:10" ht="30" x14ac:dyDescent="0.25">
      <c r="A20" s="469" t="s">
        <v>559</v>
      </c>
      <c r="B20" s="483" t="s">
        <v>555</v>
      </c>
      <c r="C20" s="559" t="s">
        <v>72</v>
      </c>
      <c r="D20" s="733" t="s">
        <v>6</v>
      </c>
      <c r="E20" s="733">
        <v>1</v>
      </c>
      <c r="F20" s="402">
        <v>292400</v>
      </c>
      <c r="G20" s="402">
        <v>292400</v>
      </c>
      <c r="H20" s="396" t="s">
        <v>451</v>
      </c>
      <c r="I20" s="395" t="s">
        <v>228</v>
      </c>
      <c r="J20" s="398" t="s">
        <v>516</v>
      </c>
    </row>
    <row r="21" spans="1:10" ht="30" x14ac:dyDescent="0.25">
      <c r="A21" s="469" t="s">
        <v>560</v>
      </c>
      <c r="B21" s="483" t="s">
        <v>502</v>
      </c>
      <c r="C21" s="559" t="s">
        <v>72</v>
      </c>
      <c r="D21" s="733"/>
      <c r="E21" s="733"/>
      <c r="F21" s="402">
        <v>7688324</v>
      </c>
      <c r="G21" s="402">
        <v>7688324</v>
      </c>
      <c r="H21" s="396"/>
      <c r="I21" s="395" t="s">
        <v>228</v>
      </c>
      <c r="J21" s="399" t="s">
        <v>380</v>
      </c>
    </row>
    <row r="22" spans="1:10" x14ac:dyDescent="0.25">
      <c r="A22" s="242" t="s">
        <v>619</v>
      </c>
      <c r="B22" s="483" t="s">
        <v>623</v>
      </c>
      <c r="C22" s="734" t="s">
        <v>509</v>
      </c>
      <c r="D22" s="733" t="s">
        <v>6</v>
      </c>
      <c r="E22" s="733">
        <v>1</v>
      </c>
      <c r="F22" s="402"/>
      <c r="G22" s="736">
        <v>474970</v>
      </c>
      <c r="H22" s="396" t="s">
        <v>624</v>
      </c>
      <c r="I22" s="395" t="s">
        <v>228</v>
      </c>
      <c r="J22" s="399" t="s">
        <v>432</v>
      </c>
    </row>
    <row r="23" spans="1:10" ht="21.75" customHeight="1" x14ac:dyDescent="0.25">
      <c r="A23" s="469" t="s">
        <v>620</v>
      </c>
      <c r="B23" s="483" t="s">
        <v>623</v>
      </c>
      <c r="C23" s="734" t="s">
        <v>509</v>
      </c>
      <c r="D23" s="733" t="s">
        <v>6</v>
      </c>
      <c r="E23" s="733">
        <v>1</v>
      </c>
      <c r="F23" s="402"/>
      <c r="G23" s="402">
        <v>443433</v>
      </c>
      <c r="H23" s="396" t="s">
        <v>625</v>
      </c>
      <c r="I23" s="395" t="s">
        <v>228</v>
      </c>
      <c r="J23" s="399"/>
    </row>
    <row r="24" spans="1:10" ht="30" x14ac:dyDescent="0.25">
      <c r="A24" s="469" t="s">
        <v>646</v>
      </c>
      <c r="B24" s="483" t="s">
        <v>647</v>
      </c>
      <c r="C24" s="734" t="s">
        <v>509</v>
      </c>
      <c r="D24" s="733" t="s">
        <v>6</v>
      </c>
      <c r="E24" s="733">
        <v>1</v>
      </c>
      <c r="F24" s="402">
        <v>187700</v>
      </c>
      <c r="G24" s="402">
        <v>187700</v>
      </c>
      <c r="H24" s="396"/>
      <c r="I24" s="395" t="s">
        <v>228</v>
      </c>
      <c r="J24" s="399"/>
    </row>
    <row r="25" spans="1:10" ht="25.5" x14ac:dyDescent="0.25">
      <c r="A25" s="469" t="s">
        <v>651</v>
      </c>
      <c r="B25" s="483" t="s">
        <v>647</v>
      </c>
      <c r="C25" s="559" t="s">
        <v>72</v>
      </c>
      <c r="D25" s="733" t="s">
        <v>6</v>
      </c>
      <c r="E25" s="733">
        <v>1</v>
      </c>
      <c r="F25" s="402">
        <v>19512.650000000001</v>
      </c>
      <c r="G25" s="402">
        <v>19512.650000000001</v>
      </c>
      <c r="H25" s="556" t="s">
        <v>451</v>
      </c>
      <c r="I25" s="395" t="s">
        <v>228</v>
      </c>
      <c r="J25" s="399" t="s">
        <v>380</v>
      </c>
    </row>
    <row r="26" spans="1:10" x14ac:dyDescent="0.25">
      <c r="A26" s="105"/>
      <c r="B26" s="105"/>
      <c r="C26" s="105"/>
      <c r="D26" s="105"/>
      <c r="E26" s="105"/>
      <c r="F26" s="105"/>
      <c r="G26" s="737">
        <f>SUM(G13:G25)</f>
        <v>34488007</v>
      </c>
      <c r="H26" s="105"/>
      <c r="I26" s="105"/>
      <c r="J26" s="10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5:K24"/>
  <sheetViews>
    <sheetView workbookViewId="0">
      <selection activeCell="G12" sqref="G12"/>
    </sheetView>
  </sheetViews>
  <sheetFormatPr defaultRowHeight="15" x14ac:dyDescent="0.25"/>
  <cols>
    <col min="1" max="1" width="37.42578125" customWidth="1"/>
    <col min="2" max="2" width="20.28515625" customWidth="1"/>
    <col min="3" max="3" width="14.5703125" customWidth="1"/>
    <col min="6" max="6" width="14.7109375" customWidth="1"/>
    <col min="7" max="7" width="16" customWidth="1"/>
    <col min="8" max="8" width="15.42578125" customWidth="1"/>
    <col min="9" max="9" width="12.85546875" customWidth="1"/>
    <col min="10" max="10" width="18.42578125" customWidth="1"/>
  </cols>
  <sheetData>
    <row r="5" spans="1:11" x14ac:dyDescent="0.25">
      <c r="A5" s="1"/>
      <c r="B5" s="23" t="s">
        <v>490</v>
      </c>
      <c r="C5" s="1"/>
      <c r="D5" s="1"/>
      <c r="E5" s="1"/>
      <c r="F5" s="1"/>
      <c r="G5" s="1"/>
      <c r="H5" s="1"/>
      <c r="I5" s="1"/>
      <c r="J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8" spans="1:11" ht="25.5" x14ac:dyDescent="0.25">
      <c r="A8" s="41" t="s">
        <v>46</v>
      </c>
      <c r="B8" s="41" t="s">
        <v>45</v>
      </c>
      <c r="C8" s="41" t="s">
        <v>42</v>
      </c>
      <c r="D8" s="41" t="s">
        <v>7</v>
      </c>
      <c r="E8" s="41" t="s">
        <v>0</v>
      </c>
      <c r="F8" s="41" t="s">
        <v>22</v>
      </c>
      <c r="G8" s="35" t="s">
        <v>49</v>
      </c>
      <c r="H8" s="41" t="s">
        <v>43</v>
      </c>
      <c r="I8" s="41" t="s">
        <v>170</v>
      </c>
      <c r="J8" s="41" t="s">
        <v>44</v>
      </c>
    </row>
    <row r="9" spans="1:11" ht="33" customHeight="1" x14ac:dyDescent="0.25">
      <c r="A9" s="418" t="s">
        <v>491</v>
      </c>
      <c r="B9" s="120"/>
      <c r="C9" s="430"/>
      <c r="D9" s="473" t="s">
        <v>26</v>
      </c>
      <c r="E9" s="473">
        <v>1</v>
      </c>
      <c r="F9" s="325">
        <v>64000</v>
      </c>
      <c r="G9" s="474">
        <f>E9*F9</f>
        <v>64000</v>
      </c>
      <c r="H9" s="422" t="s">
        <v>104</v>
      </c>
      <c r="I9" s="120" t="s">
        <v>228</v>
      </c>
      <c r="J9" s="397" t="s">
        <v>298</v>
      </c>
    </row>
    <row r="10" spans="1:11" ht="47.25" customHeight="1" x14ac:dyDescent="0.25">
      <c r="A10" s="392" t="s">
        <v>495</v>
      </c>
      <c r="B10" s="398" t="s">
        <v>546</v>
      </c>
      <c r="C10" s="400" t="s">
        <v>291</v>
      </c>
      <c r="D10" s="473" t="s">
        <v>26</v>
      </c>
      <c r="E10" s="396">
        <v>1</v>
      </c>
      <c r="F10" s="473">
        <v>45729</v>
      </c>
      <c r="G10" s="473">
        <v>45729</v>
      </c>
      <c r="H10" s="429" t="s">
        <v>547</v>
      </c>
      <c r="I10" s="398" t="s">
        <v>228</v>
      </c>
      <c r="J10" s="106" t="s">
        <v>548</v>
      </c>
    </row>
    <row r="11" spans="1:11" ht="44.25" customHeight="1" x14ac:dyDescent="0.25">
      <c r="A11" s="242" t="s">
        <v>553</v>
      </c>
      <c r="B11" s="398" t="s">
        <v>546</v>
      </c>
      <c r="C11" s="400" t="s">
        <v>291</v>
      </c>
      <c r="D11" s="478" t="s">
        <v>26</v>
      </c>
      <c r="E11" s="396">
        <v>1</v>
      </c>
      <c r="F11" s="481">
        <v>235161</v>
      </c>
      <c r="G11" s="402">
        <v>235161</v>
      </c>
      <c r="H11" s="429" t="s">
        <v>104</v>
      </c>
      <c r="I11" s="398" t="s">
        <v>228</v>
      </c>
      <c r="J11" s="106"/>
      <c r="K11" t="s">
        <v>15</v>
      </c>
    </row>
    <row r="12" spans="1:11" ht="44.25" customHeight="1" x14ac:dyDescent="0.25">
      <c r="A12" s="242" t="s">
        <v>627</v>
      </c>
      <c r="B12" s="398"/>
      <c r="C12" s="400"/>
      <c r="D12" s="525"/>
      <c r="E12" s="396"/>
      <c r="F12" s="481"/>
      <c r="G12" s="481">
        <v>159900</v>
      </c>
      <c r="H12" s="526"/>
      <c r="I12" s="398" t="s">
        <v>228</v>
      </c>
      <c r="J12" s="106"/>
    </row>
    <row r="13" spans="1:11" ht="44.25" customHeight="1" x14ac:dyDescent="0.25">
      <c r="A13" s="5" t="s">
        <v>656</v>
      </c>
      <c r="B13" s="398" t="s">
        <v>657</v>
      </c>
      <c r="C13" s="564" t="s">
        <v>291</v>
      </c>
      <c r="D13" s="562" t="s">
        <v>26</v>
      </c>
      <c r="E13" s="565">
        <v>1</v>
      </c>
      <c r="F13" s="481">
        <v>1108800</v>
      </c>
      <c r="G13" s="481">
        <v>1108800</v>
      </c>
      <c r="H13" s="563" t="s">
        <v>454</v>
      </c>
      <c r="I13" s="398" t="s">
        <v>228</v>
      </c>
      <c r="J13" s="564" t="s">
        <v>291</v>
      </c>
    </row>
    <row r="14" spans="1:11" x14ac:dyDescent="0.25">
      <c r="A14" s="6"/>
      <c r="B14" s="6"/>
      <c r="C14" s="6"/>
      <c r="D14" s="59"/>
      <c r="E14" s="420"/>
      <c r="F14" s="59"/>
      <c r="G14" s="60">
        <f>SUM(G9:G13)</f>
        <v>1613590</v>
      </c>
      <c r="H14" s="61"/>
      <c r="I14" s="61"/>
      <c r="J14" s="206"/>
    </row>
    <row r="15" spans="1:11" ht="32.25" customHeight="1" x14ac:dyDescent="0.25">
      <c r="A15" s="400" t="s">
        <v>550</v>
      </c>
      <c r="B15" s="398" t="s">
        <v>546</v>
      </c>
      <c r="C15" s="479" t="s">
        <v>72</v>
      </c>
      <c r="D15" s="396" t="s">
        <v>6</v>
      </c>
      <c r="E15" s="396">
        <v>1</v>
      </c>
      <c r="F15" s="482">
        <v>173940</v>
      </c>
      <c r="G15" s="482">
        <v>173940</v>
      </c>
      <c r="H15" s="396"/>
      <c r="I15" s="106" t="s">
        <v>228</v>
      </c>
      <c r="J15" s="398" t="s">
        <v>554</v>
      </c>
    </row>
    <row r="16" spans="1:11" ht="32.25" customHeight="1" x14ac:dyDescent="0.25">
      <c r="A16" s="242" t="s">
        <v>551</v>
      </c>
      <c r="B16" s="398" t="s">
        <v>546</v>
      </c>
      <c r="C16" s="479" t="s">
        <v>72</v>
      </c>
      <c r="D16" s="396" t="s">
        <v>6</v>
      </c>
      <c r="E16" s="396">
        <v>1</v>
      </c>
      <c r="F16" s="481">
        <v>136000</v>
      </c>
      <c r="G16" s="481">
        <v>136000</v>
      </c>
      <c r="H16" s="396" t="s">
        <v>427</v>
      </c>
      <c r="I16" s="560" t="s">
        <v>228</v>
      </c>
      <c r="J16" s="398" t="s">
        <v>516</v>
      </c>
    </row>
    <row r="17" spans="1:10" ht="38.25" x14ac:dyDescent="0.25">
      <c r="A17" s="242" t="s">
        <v>552</v>
      </c>
      <c r="B17" s="398" t="s">
        <v>546</v>
      </c>
      <c r="C17" s="479" t="s">
        <v>72</v>
      </c>
      <c r="D17" s="396" t="s">
        <v>6</v>
      </c>
      <c r="E17" s="396">
        <v>1</v>
      </c>
      <c r="F17" s="481">
        <v>200000</v>
      </c>
      <c r="G17" s="481">
        <v>200000</v>
      </c>
      <c r="H17" s="396" t="s">
        <v>528</v>
      </c>
      <c r="I17" s="187" t="s">
        <v>228</v>
      </c>
      <c r="J17" s="398" t="s">
        <v>516</v>
      </c>
    </row>
    <row r="18" spans="1:10" ht="51" x14ac:dyDescent="0.25">
      <c r="A18" s="242" t="s">
        <v>590</v>
      </c>
      <c r="B18" s="398" t="s">
        <v>555</v>
      </c>
      <c r="C18" s="490" t="s">
        <v>518</v>
      </c>
      <c r="D18" s="396" t="s">
        <v>6</v>
      </c>
      <c r="E18" s="396">
        <v>1</v>
      </c>
      <c r="F18" s="481">
        <v>741590</v>
      </c>
      <c r="G18" s="481">
        <v>741590</v>
      </c>
      <c r="H18" s="396" t="s">
        <v>454</v>
      </c>
      <c r="I18" s="568" t="s">
        <v>228</v>
      </c>
      <c r="J18" s="398" t="s">
        <v>591</v>
      </c>
    </row>
    <row r="19" spans="1:10" ht="38.25" x14ac:dyDescent="0.25">
      <c r="A19" s="242" t="s">
        <v>592</v>
      </c>
      <c r="B19" s="398" t="s">
        <v>555</v>
      </c>
      <c r="C19" s="490" t="s">
        <v>72</v>
      </c>
      <c r="D19" s="396" t="s">
        <v>6</v>
      </c>
      <c r="E19" s="396">
        <v>1</v>
      </c>
      <c r="F19" s="481">
        <v>44275</v>
      </c>
      <c r="G19" s="481">
        <v>44275</v>
      </c>
      <c r="H19" s="396" t="s">
        <v>454</v>
      </c>
      <c r="I19" s="566" t="s">
        <v>228</v>
      </c>
      <c r="J19" s="398" t="s">
        <v>593</v>
      </c>
    </row>
    <row r="20" spans="1:10" ht="38.25" x14ac:dyDescent="0.25">
      <c r="A20" s="242" t="s">
        <v>594</v>
      </c>
      <c r="B20" s="398" t="s">
        <v>555</v>
      </c>
      <c r="C20" s="490" t="s">
        <v>72</v>
      </c>
      <c r="D20" s="396" t="s">
        <v>6</v>
      </c>
      <c r="E20" s="396">
        <v>1</v>
      </c>
      <c r="F20" s="481">
        <v>432400</v>
      </c>
      <c r="G20" s="481">
        <v>432400</v>
      </c>
      <c r="H20" s="396" t="s">
        <v>446</v>
      </c>
      <c r="I20" s="566" t="s">
        <v>228</v>
      </c>
      <c r="J20" s="398" t="s">
        <v>516</v>
      </c>
    </row>
    <row r="21" spans="1:10" ht="38.25" x14ac:dyDescent="0.25">
      <c r="A21" s="242" t="s">
        <v>658</v>
      </c>
      <c r="B21" s="398" t="s">
        <v>657</v>
      </c>
      <c r="C21" s="561" t="s">
        <v>72</v>
      </c>
      <c r="D21" s="565" t="s">
        <v>6</v>
      </c>
      <c r="E21" s="565">
        <v>1</v>
      </c>
      <c r="F21" s="481">
        <v>301375</v>
      </c>
      <c r="G21" s="481">
        <v>301375</v>
      </c>
      <c r="H21" s="565" t="s">
        <v>659</v>
      </c>
      <c r="I21" s="566" t="s">
        <v>228</v>
      </c>
      <c r="J21" s="398" t="s">
        <v>506</v>
      </c>
    </row>
    <row r="22" spans="1:10" ht="38.25" x14ac:dyDescent="0.25">
      <c r="A22" s="242" t="s">
        <v>662</v>
      </c>
      <c r="B22" s="398" t="s">
        <v>555</v>
      </c>
      <c r="C22" s="569" t="s">
        <v>72</v>
      </c>
      <c r="D22" s="570" t="s">
        <v>6</v>
      </c>
      <c r="E22" s="570">
        <v>1</v>
      </c>
      <c r="F22" s="481">
        <v>17000</v>
      </c>
      <c r="G22" s="481">
        <v>17000</v>
      </c>
      <c r="H22" s="570" t="s">
        <v>104</v>
      </c>
      <c r="I22" s="566" t="s">
        <v>228</v>
      </c>
      <c r="J22" s="398" t="s">
        <v>506</v>
      </c>
    </row>
    <row r="23" spans="1:10" ht="38.25" x14ac:dyDescent="0.25">
      <c r="A23" s="242" t="s">
        <v>663</v>
      </c>
      <c r="B23" s="398" t="s">
        <v>657</v>
      </c>
      <c r="C23" s="569" t="s">
        <v>72</v>
      </c>
      <c r="D23" s="570" t="s">
        <v>6</v>
      </c>
      <c r="E23" s="570">
        <v>1</v>
      </c>
      <c r="F23" s="481">
        <v>173745</v>
      </c>
      <c r="G23" s="481">
        <v>173745</v>
      </c>
      <c r="H23" s="570" t="s">
        <v>104</v>
      </c>
      <c r="I23" s="566" t="s">
        <v>228</v>
      </c>
      <c r="J23" s="398" t="s">
        <v>571</v>
      </c>
    </row>
    <row r="24" spans="1:10" x14ac:dyDescent="0.25">
      <c r="A24" s="395"/>
      <c r="B24" s="395"/>
      <c r="C24" s="395"/>
      <c r="D24" s="395"/>
      <c r="E24" s="395"/>
      <c r="F24" s="108"/>
      <c r="G24" s="108">
        <f>SUM(G15:G23)</f>
        <v>2220325</v>
      </c>
      <c r="H24" s="395"/>
      <c r="I24" s="395"/>
      <c r="J24" s="39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J17"/>
  <sheetViews>
    <sheetView tabSelected="1" workbookViewId="0">
      <selection activeCell="D13" sqref="D13"/>
    </sheetView>
  </sheetViews>
  <sheetFormatPr defaultRowHeight="15" x14ac:dyDescent="0.25"/>
  <cols>
    <col min="1" max="1" width="20.5703125" customWidth="1"/>
    <col min="2" max="2" width="17.7109375" customWidth="1"/>
    <col min="3" max="3" width="13.85546875" customWidth="1"/>
    <col min="4" max="4" width="8.42578125" customWidth="1"/>
    <col min="5" max="5" width="7.85546875" customWidth="1"/>
    <col min="6" max="6" width="12.7109375" customWidth="1"/>
    <col min="7" max="7" width="14.28515625" customWidth="1"/>
    <col min="8" max="8" width="14" customWidth="1"/>
    <col min="9" max="9" width="13.42578125" customWidth="1"/>
    <col min="10" max="10" width="16" customWidth="1"/>
  </cols>
  <sheetData>
    <row r="5" spans="1:10" x14ac:dyDescent="0.25">
      <c r="A5" s="1"/>
      <c r="B5" s="23" t="s">
        <v>511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8" spans="1:10" ht="38.25" x14ac:dyDescent="0.25">
      <c r="A8" s="41" t="s">
        <v>46</v>
      </c>
      <c r="B8" s="41" t="s">
        <v>45</v>
      </c>
      <c r="C8" s="41" t="s">
        <v>42</v>
      </c>
      <c r="D8" s="41" t="s">
        <v>7</v>
      </c>
      <c r="E8" s="41" t="s">
        <v>0</v>
      </c>
      <c r="F8" s="41" t="s">
        <v>22</v>
      </c>
      <c r="G8" s="35" t="s">
        <v>49</v>
      </c>
      <c r="H8" s="41" t="s">
        <v>43</v>
      </c>
      <c r="I8" s="41" t="s">
        <v>170</v>
      </c>
      <c r="J8" s="41" t="s">
        <v>44</v>
      </c>
    </row>
    <row r="9" spans="1:10" ht="42" customHeight="1" x14ac:dyDescent="0.25">
      <c r="A9" s="418" t="s">
        <v>512</v>
      </c>
      <c r="B9" s="457" t="s">
        <v>502</v>
      </c>
      <c r="C9" s="449" t="s">
        <v>72</v>
      </c>
      <c r="D9" s="445" t="s">
        <v>6</v>
      </c>
      <c r="E9" s="445">
        <v>1</v>
      </c>
      <c r="F9" s="458">
        <v>339789</v>
      </c>
      <c r="G9" s="442">
        <f>E9*F9</f>
        <v>339789</v>
      </c>
      <c r="H9" s="443" t="s">
        <v>513</v>
      </c>
      <c r="I9" s="120" t="s">
        <v>228</v>
      </c>
      <c r="J9" s="397" t="s">
        <v>72</v>
      </c>
    </row>
    <row r="10" spans="1:10" ht="38.25" x14ac:dyDescent="0.25">
      <c r="A10" s="392" t="s">
        <v>514</v>
      </c>
      <c r="B10" s="457" t="s">
        <v>502</v>
      </c>
      <c r="C10" s="449" t="s">
        <v>72</v>
      </c>
      <c r="D10" s="445" t="s">
        <v>6</v>
      </c>
      <c r="E10" s="445">
        <v>1</v>
      </c>
      <c r="F10" s="402">
        <v>458902</v>
      </c>
      <c r="G10" s="402">
        <v>458902</v>
      </c>
      <c r="H10" s="447" t="s">
        <v>515</v>
      </c>
      <c r="I10" s="398" t="s">
        <v>228</v>
      </c>
      <c r="J10" s="106" t="s">
        <v>516</v>
      </c>
    </row>
    <row r="11" spans="1:10" ht="51" x14ac:dyDescent="0.25">
      <c r="A11" s="242" t="s">
        <v>517</v>
      </c>
      <c r="B11" s="457"/>
      <c r="C11" s="449" t="s">
        <v>518</v>
      </c>
      <c r="D11" s="453" t="s">
        <v>6</v>
      </c>
      <c r="E11" s="453">
        <v>2</v>
      </c>
      <c r="F11" s="402">
        <v>4260000</v>
      </c>
      <c r="G11" s="402">
        <v>4260000</v>
      </c>
      <c r="H11" s="398" t="s">
        <v>104</v>
      </c>
      <c r="I11" t="s">
        <v>228</v>
      </c>
      <c r="J11" s="106" t="s">
        <v>432</v>
      </c>
    </row>
    <row r="12" spans="1:10" ht="36" x14ac:dyDescent="0.25">
      <c r="A12" s="392" t="s">
        <v>534</v>
      </c>
      <c r="B12" s="457" t="s">
        <v>502</v>
      </c>
      <c r="C12" s="456" t="s">
        <v>52</v>
      </c>
      <c r="D12" s="453" t="s">
        <v>6</v>
      </c>
      <c r="E12" s="453">
        <v>1</v>
      </c>
      <c r="F12" s="402">
        <v>2712500</v>
      </c>
      <c r="G12" s="402">
        <v>2712500</v>
      </c>
      <c r="H12" s="447" t="s">
        <v>104</v>
      </c>
      <c r="I12" s="395" t="s">
        <v>228</v>
      </c>
      <c r="J12" s="106" t="s">
        <v>535</v>
      </c>
    </row>
    <row r="13" spans="1:10" ht="51" x14ac:dyDescent="0.25">
      <c r="A13" s="186" t="s">
        <v>542</v>
      </c>
      <c r="B13" s="457" t="s">
        <v>502</v>
      </c>
      <c r="C13" s="472" t="s">
        <v>518</v>
      </c>
      <c r="D13" s="470" t="s">
        <v>6</v>
      </c>
      <c r="E13" s="470">
        <v>2</v>
      </c>
      <c r="F13" s="402">
        <f>G13/E13</f>
        <v>1130036</v>
      </c>
      <c r="G13" s="402">
        <v>2260072</v>
      </c>
      <c r="H13" s="447" t="s">
        <v>104</v>
      </c>
      <c r="I13" s="398" t="s">
        <v>228</v>
      </c>
      <c r="J13" s="106" t="s">
        <v>543</v>
      </c>
    </row>
    <row r="14" spans="1:10" x14ac:dyDescent="0.25">
      <c r="A14" s="6"/>
      <c r="B14" s="6"/>
      <c r="C14" s="6"/>
      <c r="D14" s="59"/>
      <c r="E14" s="420"/>
      <c r="F14" s="59"/>
      <c r="G14" s="60">
        <f>SUM(G9:G13)</f>
        <v>10031263</v>
      </c>
      <c r="H14" s="61"/>
      <c r="I14" s="61"/>
      <c r="J14" s="206"/>
    </row>
    <row r="15" spans="1:10" ht="38.25" x14ac:dyDescent="0.25">
      <c r="A15" s="392" t="s">
        <v>561</v>
      </c>
      <c r="B15" s="457" t="s">
        <v>502</v>
      </c>
      <c r="C15" s="479" t="s">
        <v>291</v>
      </c>
      <c r="D15" s="478" t="s">
        <v>6</v>
      </c>
      <c r="E15" s="478">
        <v>1</v>
      </c>
      <c r="F15" s="118">
        <v>222874</v>
      </c>
      <c r="G15" s="118">
        <v>222874</v>
      </c>
      <c r="H15" s="396" t="s">
        <v>104</v>
      </c>
      <c r="I15" s="106" t="s">
        <v>228</v>
      </c>
      <c r="J15" s="398"/>
    </row>
    <row r="16" spans="1:10" ht="60" x14ac:dyDescent="0.25">
      <c r="A16" s="392" t="s">
        <v>568</v>
      </c>
      <c r="B16" s="457" t="s">
        <v>502</v>
      </c>
      <c r="C16" s="479" t="s">
        <v>291</v>
      </c>
      <c r="D16" s="478" t="s">
        <v>6</v>
      </c>
      <c r="E16" s="478">
        <v>1</v>
      </c>
      <c r="F16" s="402">
        <v>309676</v>
      </c>
      <c r="G16" s="402">
        <v>309676</v>
      </c>
      <c r="H16" s="484">
        <v>45991</v>
      </c>
      <c r="I16" s="106" t="s">
        <v>228</v>
      </c>
      <c r="J16" s="398"/>
    </row>
    <row r="17" spans="1:10" x14ac:dyDescent="0.25">
      <c r="A17" s="105"/>
      <c r="B17" s="105"/>
      <c r="C17" s="105"/>
      <c r="D17" s="105"/>
      <c r="E17" s="738"/>
      <c r="F17" s="739"/>
      <c r="G17" s="739">
        <f>SUM(G15:G16)</f>
        <v>532550</v>
      </c>
      <c r="H17" s="105"/>
      <c r="I17" s="105"/>
      <c r="J17" s="10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3:J17"/>
  <sheetViews>
    <sheetView workbookViewId="0">
      <selection activeCell="J12" sqref="J12"/>
    </sheetView>
  </sheetViews>
  <sheetFormatPr defaultRowHeight="15" x14ac:dyDescent="0.25"/>
  <cols>
    <col min="1" max="1" width="25" customWidth="1"/>
    <col min="2" max="2" width="19.42578125" customWidth="1"/>
    <col min="3" max="3" width="13.28515625" customWidth="1"/>
    <col min="6" max="6" width="14.5703125" customWidth="1"/>
    <col min="7" max="7" width="16.42578125" customWidth="1"/>
    <col min="8" max="8" width="14" customWidth="1"/>
    <col min="9" max="9" width="12.28515625" customWidth="1"/>
    <col min="10" max="10" width="19.28515625" customWidth="1"/>
  </cols>
  <sheetData>
    <row r="3" spans="1:10" x14ac:dyDescent="0.25">
      <c r="A3" s="1"/>
      <c r="B3" s="23" t="s">
        <v>562</v>
      </c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6" spans="1:10" ht="25.5" x14ac:dyDescent="0.25">
      <c r="A6" s="41" t="s">
        <v>46</v>
      </c>
      <c r="B6" s="41" t="s">
        <v>45</v>
      </c>
      <c r="C6" s="41" t="s">
        <v>42</v>
      </c>
      <c r="D6" s="41" t="s">
        <v>7</v>
      </c>
      <c r="E6" s="41" t="s">
        <v>0</v>
      </c>
      <c r="F6" s="41" t="s">
        <v>22</v>
      </c>
      <c r="G6" s="35" t="s">
        <v>49</v>
      </c>
      <c r="H6" s="41" t="s">
        <v>43</v>
      </c>
      <c r="I6" s="41" t="s">
        <v>170</v>
      </c>
      <c r="J6" s="41" t="s">
        <v>44</v>
      </c>
    </row>
    <row r="7" spans="1:10" ht="65.25" customHeight="1" x14ac:dyDescent="0.25">
      <c r="A7" s="5" t="s">
        <v>540</v>
      </c>
      <c r="B7" s="457" t="s">
        <v>499</v>
      </c>
      <c r="C7" s="468" t="s">
        <v>72</v>
      </c>
      <c r="D7" s="465" t="s">
        <v>6</v>
      </c>
      <c r="E7" s="465">
        <v>1</v>
      </c>
      <c r="F7" s="326">
        <v>95760</v>
      </c>
      <c r="G7" s="326">
        <v>95760</v>
      </c>
      <c r="H7" s="466" t="s">
        <v>541</v>
      </c>
      <c r="I7" s="395" t="s">
        <v>228</v>
      </c>
      <c r="J7" s="397" t="s">
        <v>383</v>
      </c>
    </row>
    <row r="8" spans="1:10" ht="54.75" customHeight="1" x14ac:dyDescent="0.25">
      <c r="A8" s="469" t="s">
        <v>563</v>
      </c>
      <c r="B8" s="457" t="s">
        <v>564</v>
      </c>
      <c r="C8" s="480" t="s">
        <v>518</v>
      </c>
      <c r="D8" s="478" t="s">
        <v>6</v>
      </c>
      <c r="E8" s="478">
        <v>2</v>
      </c>
      <c r="F8" s="402">
        <v>444470</v>
      </c>
      <c r="G8" s="402">
        <v>444470</v>
      </c>
      <c r="H8" s="466" t="s">
        <v>427</v>
      </c>
      <c r="I8" s="398" t="s">
        <v>228</v>
      </c>
      <c r="J8" s="106" t="s">
        <v>565</v>
      </c>
    </row>
    <row r="9" spans="1:10" ht="54.75" customHeight="1" x14ac:dyDescent="0.25">
      <c r="A9" s="469" t="s">
        <v>566</v>
      </c>
      <c r="B9" s="457" t="s">
        <v>564</v>
      </c>
      <c r="C9" s="480" t="s">
        <v>518</v>
      </c>
      <c r="D9" s="478" t="s">
        <v>6</v>
      </c>
      <c r="E9" s="478">
        <v>1</v>
      </c>
      <c r="F9" s="402">
        <v>381340</v>
      </c>
      <c r="G9" s="402">
        <v>381340</v>
      </c>
      <c r="H9" s="466" t="s">
        <v>427</v>
      </c>
      <c r="I9" s="398" t="s">
        <v>228</v>
      </c>
      <c r="J9" s="106" t="s">
        <v>567</v>
      </c>
    </row>
    <row r="10" spans="1:10" ht="54.75" customHeight="1" x14ac:dyDescent="0.25">
      <c r="A10" s="469" t="s">
        <v>605</v>
      </c>
      <c r="B10" s="457" t="s">
        <v>607</v>
      </c>
      <c r="C10" s="506" t="s">
        <v>72</v>
      </c>
      <c r="D10" s="504" t="s">
        <v>6</v>
      </c>
      <c r="E10" s="504">
        <v>1</v>
      </c>
      <c r="F10" s="402">
        <v>4440703</v>
      </c>
      <c r="G10" s="402">
        <v>4440703</v>
      </c>
      <c r="H10" s="505" t="s">
        <v>608</v>
      </c>
      <c r="I10" s="395" t="s">
        <v>228</v>
      </c>
      <c r="J10" s="506" t="s">
        <v>72</v>
      </c>
    </row>
    <row r="11" spans="1:10" ht="51" x14ac:dyDescent="0.25">
      <c r="A11" s="469" t="s">
        <v>606</v>
      </c>
      <c r="B11" s="457" t="s">
        <v>607</v>
      </c>
      <c r="C11" s="517" t="s">
        <v>518</v>
      </c>
      <c r="D11" s="504" t="s">
        <v>6</v>
      </c>
      <c r="E11" s="504">
        <v>1</v>
      </c>
      <c r="F11" s="402">
        <v>1278415</v>
      </c>
      <c r="G11" s="402">
        <v>1278415</v>
      </c>
      <c r="H11" s="505" t="s">
        <v>608</v>
      </c>
      <c r="I11" s="398" t="s">
        <v>228</v>
      </c>
      <c r="J11" s="506" t="s">
        <v>518</v>
      </c>
    </row>
    <row r="12" spans="1:10" ht="38.25" x14ac:dyDescent="0.25">
      <c r="A12" s="469" t="s">
        <v>609</v>
      </c>
      <c r="B12" s="457"/>
      <c r="C12" s="572" t="s">
        <v>666</v>
      </c>
      <c r="D12" s="573" t="s">
        <v>6</v>
      </c>
      <c r="E12" s="573">
        <v>2</v>
      </c>
      <c r="F12" s="481">
        <v>1405785</v>
      </c>
      <c r="G12" s="481">
        <v>1405785</v>
      </c>
      <c r="H12" s="521" t="s">
        <v>503</v>
      </c>
      <c r="I12" s="398" t="s">
        <v>228</v>
      </c>
      <c r="J12" s="517" t="s">
        <v>664</v>
      </c>
    </row>
    <row r="13" spans="1:10" ht="27.75" customHeight="1" x14ac:dyDescent="0.25">
      <c r="A13" s="469" t="s">
        <v>621</v>
      </c>
      <c r="B13" s="457"/>
      <c r="C13" s="522"/>
      <c r="D13" s="519"/>
      <c r="E13" s="519"/>
      <c r="F13" s="481"/>
      <c r="G13" s="481">
        <v>580000</v>
      </c>
      <c r="H13" s="521" t="s">
        <v>503</v>
      </c>
      <c r="I13" s="395" t="s">
        <v>228</v>
      </c>
      <c r="J13" s="517" t="s">
        <v>665</v>
      </c>
    </row>
    <row r="14" spans="1:10" x14ac:dyDescent="0.25">
      <c r="A14" s="6"/>
      <c r="B14" s="6"/>
      <c r="C14" s="6"/>
      <c r="D14" s="59"/>
      <c r="E14" s="420"/>
      <c r="F14" s="59"/>
      <c r="G14" s="60">
        <f>SUM(G7:G13)</f>
        <v>8626473</v>
      </c>
      <c r="H14" s="61"/>
      <c r="I14" s="61"/>
      <c r="J14" s="59"/>
    </row>
    <row r="15" spans="1:10" x14ac:dyDescent="0.25">
      <c r="A15" s="399"/>
      <c r="B15" s="398"/>
      <c r="C15" s="467"/>
      <c r="D15" s="396"/>
      <c r="E15" s="396"/>
      <c r="F15" s="118"/>
      <c r="G15" s="118"/>
      <c r="H15" s="396"/>
      <c r="I15" s="106"/>
      <c r="J15" s="398"/>
    </row>
    <row r="16" spans="1:10" x14ac:dyDescent="0.25">
      <c r="A16" s="400"/>
      <c r="B16" s="398"/>
      <c r="C16" s="467"/>
      <c r="D16" s="396"/>
      <c r="E16" s="396"/>
      <c r="F16" s="402"/>
      <c r="G16" s="402"/>
      <c r="H16" s="396"/>
      <c r="I16" s="398"/>
      <c r="J16" s="398"/>
    </row>
    <row r="17" spans="1:10" x14ac:dyDescent="0.25">
      <c r="A17" s="395"/>
      <c r="B17" s="395"/>
      <c r="C17" s="395"/>
      <c r="D17" s="395"/>
      <c r="E17" s="187"/>
      <c r="F17" s="118"/>
      <c r="G17" s="118">
        <f>SUM(G15:G16)</f>
        <v>0</v>
      </c>
      <c r="H17" s="395"/>
      <c r="I17" s="395"/>
      <c r="J17" s="39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>
      <selection activeCell="H25" sqref="H25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I28"/>
  <sheetViews>
    <sheetView workbookViewId="0">
      <selection activeCell="H21" sqref="H21:H24"/>
    </sheetView>
  </sheetViews>
  <sheetFormatPr defaultRowHeight="15" x14ac:dyDescent="0.25"/>
  <cols>
    <col min="1" max="1" width="28.5703125" customWidth="1"/>
    <col min="2" max="2" width="18" customWidth="1"/>
    <col min="3" max="3" width="24.7109375" customWidth="1"/>
    <col min="4" max="4" width="10.28515625" customWidth="1"/>
    <col min="5" max="5" width="9" customWidth="1"/>
    <col min="6" max="6" width="14.42578125" customWidth="1"/>
    <col min="7" max="7" width="14.7109375" customWidth="1"/>
    <col min="8" max="8" width="19" customWidth="1"/>
    <col min="9" max="9" width="25.42578125" customWidth="1"/>
    <col min="10" max="10" width="12.28515625" customWidth="1"/>
    <col min="11" max="11" width="20" customWidth="1"/>
    <col min="14" max="14" width="14.140625" customWidth="1"/>
    <col min="15" max="15" width="18" customWidth="1"/>
    <col min="16" max="16" width="16.140625" customWidth="1"/>
    <col min="17" max="17" width="10.5703125" customWidth="1"/>
  </cols>
  <sheetData>
    <row r="2" spans="1:9" x14ac:dyDescent="0.25">
      <c r="A2" s="1"/>
      <c r="B2" s="646" t="s">
        <v>143</v>
      </c>
      <c r="C2" s="646"/>
      <c r="D2" s="646"/>
      <c r="E2" s="646"/>
      <c r="F2" s="646"/>
      <c r="G2" s="646"/>
      <c r="H2" s="646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25.5" x14ac:dyDescent="0.25">
      <c r="A5" s="41" t="s">
        <v>46</v>
      </c>
      <c r="B5" s="41" t="s">
        <v>45</v>
      </c>
      <c r="C5" s="41" t="s">
        <v>42</v>
      </c>
      <c r="D5" s="41" t="s">
        <v>7</v>
      </c>
      <c r="E5" s="41" t="s">
        <v>0</v>
      </c>
      <c r="F5" s="41" t="s">
        <v>22</v>
      </c>
      <c r="G5" s="35" t="s">
        <v>49</v>
      </c>
      <c r="H5" s="41" t="s">
        <v>43</v>
      </c>
      <c r="I5" s="41" t="s">
        <v>44</v>
      </c>
    </row>
    <row r="6" spans="1:9" ht="15" customHeight="1" x14ac:dyDescent="0.25">
      <c r="A6" s="648" t="s">
        <v>53</v>
      </c>
      <c r="B6" s="652" t="s">
        <v>144</v>
      </c>
      <c r="C6" s="652" t="s">
        <v>52</v>
      </c>
      <c r="D6" s="649" t="s">
        <v>6</v>
      </c>
      <c r="E6" s="649">
        <v>1</v>
      </c>
      <c r="F6" s="650">
        <v>2246619</v>
      </c>
      <c r="G6" s="650">
        <v>2246619</v>
      </c>
      <c r="H6" s="651" t="s">
        <v>228</v>
      </c>
      <c r="I6" s="652" t="s">
        <v>36</v>
      </c>
    </row>
    <row r="7" spans="1:9" x14ac:dyDescent="0.25">
      <c r="A7" s="648"/>
      <c r="B7" s="652"/>
      <c r="C7" s="652"/>
      <c r="D7" s="649"/>
      <c r="E7" s="649"/>
      <c r="F7" s="650"/>
      <c r="G7" s="650"/>
      <c r="H7" s="651"/>
      <c r="I7" s="652"/>
    </row>
    <row r="8" spans="1:9" ht="24" x14ac:dyDescent="0.25">
      <c r="A8" s="706" t="s">
        <v>697</v>
      </c>
      <c r="B8" s="395"/>
      <c r="C8" s="395"/>
      <c r="D8" s="613" t="s">
        <v>6</v>
      </c>
      <c r="E8" s="613">
        <v>1</v>
      </c>
      <c r="F8" s="187">
        <v>264188</v>
      </c>
      <c r="G8" s="187">
        <v>264188</v>
      </c>
      <c r="H8" s="187" t="s">
        <v>228</v>
      </c>
      <c r="I8" s="395" t="s">
        <v>683</v>
      </c>
    </row>
    <row r="9" spans="1:9" ht="36" x14ac:dyDescent="0.25">
      <c r="A9" s="707" t="s">
        <v>696</v>
      </c>
      <c r="B9" s="395"/>
      <c r="C9" s="395" t="s">
        <v>300</v>
      </c>
      <c r="D9" s="613" t="s">
        <v>6</v>
      </c>
      <c r="E9" s="613">
        <v>1</v>
      </c>
      <c r="F9" s="187">
        <v>101000</v>
      </c>
      <c r="G9" s="187">
        <v>101000</v>
      </c>
      <c r="H9" s="187" t="s">
        <v>228</v>
      </c>
      <c r="I9" s="395" t="s">
        <v>300</v>
      </c>
    </row>
    <row r="10" spans="1:9" x14ac:dyDescent="0.25">
      <c r="A10" s="202" t="s">
        <v>1</v>
      </c>
      <c r="B10" s="203"/>
      <c r="C10" s="203"/>
      <c r="D10" s="204"/>
      <c r="E10" s="204"/>
      <c r="F10" s="132"/>
      <c r="G10" s="132">
        <f>SUM(G6:G9)</f>
        <v>2611807</v>
      </c>
      <c r="H10" s="205"/>
      <c r="I10" s="203"/>
    </row>
    <row r="11" spans="1:9" ht="25.5" x14ac:dyDescent="0.25">
      <c r="A11" s="26" t="s">
        <v>55</v>
      </c>
      <c r="B11" s="46" t="s">
        <v>145</v>
      </c>
      <c r="C11" s="46" t="s">
        <v>3</v>
      </c>
      <c r="D11" s="11" t="s">
        <v>26</v>
      </c>
      <c r="E11" s="11">
        <v>1</v>
      </c>
      <c r="F11" s="12">
        <v>1271431.2</v>
      </c>
      <c r="G11" s="12">
        <v>1271431.2</v>
      </c>
      <c r="H11" s="47" t="s">
        <v>228</v>
      </c>
      <c r="I11" s="46" t="s">
        <v>3</v>
      </c>
    </row>
    <row r="12" spans="1:9" ht="29.25" customHeight="1" x14ac:dyDescent="0.25">
      <c r="A12" s="29" t="s">
        <v>94</v>
      </c>
      <c r="B12" s="8"/>
      <c r="C12" s="46" t="s">
        <v>103</v>
      </c>
      <c r="D12" s="11" t="s">
        <v>26</v>
      </c>
      <c r="E12" s="11">
        <v>1</v>
      </c>
      <c r="F12" s="10">
        <v>13000000</v>
      </c>
      <c r="G12" s="10">
        <v>13000000</v>
      </c>
      <c r="H12" s="11" t="s">
        <v>54</v>
      </c>
      <c r="I12" s="46" t="s">
        <v>103</v>
      </c>
    </row>
    <row r="13" spans="1:9" ht="38.25" x14ac:dyDescent="0.25">
      <c r="A13" s="29" t="s">
        <v>95</v>
      </c>
      <c r="B13" s="8"/>
      <c r="C13" s="46" t="s">
        <v>103</v>
      </c>
      <c r="D13" s="11" t="s">
        <v>26</v>
      </c>
      <c r="E13" s="11">
        <v>1</v>
      </c>
      <c r="F13" s="10">
        <v>10000000</v>
      </c>
      <c r="G13" s="10">
        <v>10000000</v>
      </c>
      <c r="H13" s="11" t="s">
        <v>54</v>
      </c>
      <c r="I13" s="46" t="s">
        <v>103</v>
      </c>
    </row>
    <row r="14" spans="1:9" ht="57" customHeight="1" x14ac:dyDescent="0.25">
      <c r="A14" s="29" t="s">
        <v>96</v>
      </c>
      <c r="B14" s="8"/>
      <c r="C14" s="46" t="s">
        <v>103</v>
      </c>
      <c r="D14" s="11" t="s">
        <v>26</v>
      </c>
      <c r="E14" s="11">
        <v>1</v>
      </c>
      <c r="F14" s="10">
        <v>9000000</v>
      </c>
      <c r="G14" s="10">
        <v>9000000</v>
      </c>
      <c r="H14" s="11" t="s">
        <v>54</v>
      </c>
      <c r="I14" s="46" t="s">
        <v>103</v>
      </c>
    </row>
    <row r="15" spans="1:9" ht="51" x14ac:dyDescent="0.25">
      <c r="A15" s="29" t="s">
        <v>97</v>
      </c>
      <c r="B15" s="8"/>
      <c r="C15" s="46" t="s">
        <v>103</v>
      </c>
      <c r="D15" s="11" t="s">
        <v>26</v>
      </c>
      <c r="E15" s="11">
        <v>1</v>
      </c>
      <c r="F15" s="10">
        <v>9000000</v>
      </c>
      <c r="G15" s="10">
        <v>9000000</v>
      </c>
      <c r="H15" s="11" t="s">
        <v>54</v>
      </c>
      <c r="I15" s="46" t="s">
        <v>103</v>
      </c>
    </row>
    <row r="16" spans="1:9" ht="25.5" x14ac:dyDescent="0.25">
      <c r="A16" s="29" t="s">
        <v>98</v>
      </c>
      <c r="B16" s="8"/>
      <c r="C16" s="46" t="s">
        <v>103</v>
      </c>
      <c r="D16" s="11" t="s">
        <v>26</v>
      </c>
      <c r="E16" s="11">
        <v>1</v>
      </c>
      <c r="F16" s="10">
        <v>9000000</v>
      </c>
      <c r="G16" s="10">
        <v>9000000</v>
      </c>
      <c r="H16" s="11" t="s">
        <v>54</v>
      </c>
      <c r="I16" s="46" t="s">
        <v>103</v>
      </c>
    </row>
    <row r="17" spans="1:9" ht="38.25" x14ac:dyDescent="0.25">
      <c r="A17" s="29" t="s">
        <v>100</v>
      </c>
      <c r="B17" s="8"/>
      <c r="C17" s="46" t="s">
        <v>103</v>
      </c>
      <c r="D17" s="11" t="s">
        <v>26</v>
      </c>
      <c r="E17" s="11">
        <v>1</v>
      </c>
      <c r="F17" s="10">
        <v>10000000</v>
      </c>
      <c r="G17" s="10">
        <v>10000000</v>
      </c>
      <c r="H17" s="11" t="s">
        <v>54</v>
      </c>
      <c r="I17" s="46" t="s">
        <v>103</v>
      </c>
    </row>
    <row r="18" spans="1:9" ht="38.25" x14ac:dyDescent="0.25">
      <c r="A18" s="29" t="s">
        <v>99</v>
      </c>
      <c r="B18" s="8"/>
      <c r="C18" s="46" t="s">
        <v>103</v>
      </c>
      <c r="D18" s="11" t="s">
        <v>26</v>
      </c>
      <c r="E18" s="11">
        <v>1</v>
      </c>
      <c r="F18" s="10">
        <v>10000000</v>
      </c>
      <c r="G18" s="10">
        <v>10000000</v>
      </c>
      <c r="H18" s="11" t="s">
        <v>54</v>
      </c>
      <c r="I18" s="46" t="s">
        <v>103</v>
      </c>
    </row>
    <row r="19" spans="1:9" ht="38.25" x14ac:dyDescent="0.25">
      <c r="A19" s="29" t="s">
        <v>101</v>
      </c>
      <c r="B19" s="8"/>
      <c r="C19" s="46" t="s">
        <v>103</v>
      </c>
      <c r="D19" s="11" t="s">
        <v>26</v>
      </c>
      <c r="E19" s="11">
        <v>1</v>
      </c>
      <c r="F19" s="10">
        <v>10000000</v>
      </c>
      <c r="G19" s="10">
        <v>10000000</v>
      </c>
      <c r="H19" s="11" t="s">
        <v>54</v>
      </c>
      <c r="I19" s="46" t="s">
        <v>103</v>
      </c>
    </row>
    <row r="20" spans="1:9" ht="38.25" x14ac:dyDescent="0.25">
      <c r="A20" s="51" t="s">
        <v>102</v>
      </c>
      <c r="B20" s="53"/>
      <c r="C20" s="43" t="s">
        <v>103</v>
      </c>
      <c r="D20" s="44" t="s">
        <v>26</v>
      </c>
      <c r="E20" s="44">
        <v>1</v>
      </c>
      <c r="F20" s="54">
        <v>9000000</v>
      </c>
      <c r="G20" s="54">
        <v>9000000</v>
      </c>
      <c r="H20" s="44" t="s">
        <v>54</v>
      </c>
      <c r="I20" s="43" t="s">
        <v>103</v>
      </c>
    </row>
    <row r="21" spans="1:9" x14ac:dyDescent="0.25">
      <c r="A21" s="714" t="s">
        <v>40</v>
      </c>
      <c r="B21" s="53"/>
      <c r="C21" s="603" t="s">
        <v>695</v>
      </c>
      <c r="D21" s="604" t="s">
        <v>26</v>
      </c>
      <c r="E21" s="604">
        <v>1</v>
      </c>
      <c r="F21" s="708">
        <v>33453.919999999998</v>
      </c>
      <c r="G21" s="708">
        <v>33453.919999999998</v>
      </c>
      <c r="H21" s="604" t="s">
        <v>228</v>
      </c>
      <c r="I21" s="603" t="s">
        <v>695</v>
      </c>
    </row>
    <row r="22" spans="1:9" x14ac:dyDescent="0.25">
      <c r="A22" s="715" t="s">
        <v>40</v>
      </c>
      <c r="B22" s="53"/>
      <c r="C22" s="603" t="s">
        <v>695</v>
      </c>
      <c r="D22" s="604" t="s">
        <v>26</v>
      </c>
      <c r="E22" s="604">
        <v>1</v>
      </c>
      <c r="F22" s="708">
        <v>37751.120000000003</v>
      </c>
      <c r="G22" s="708">
        <v>37751.120000000003</v>
      </c>
      <c r="H22" s="604" t="s">
        <v>228</v>
      </c>
      <c r="I22" s="603" t="s">
        <v>695</v>
      </c>
    </row>
    <row r="23" spans="1:9" x14ac:dyDescent="0.25">
      <c r="A23" s="716" t="s">
        <v>40</v>
      </c>
      <c r="B23" s="53"/>
      <c r="C23" s="603" t="s">
        <v>695</v>
      </c>
      <c r="D23" s="604" t="s">
        <v>26</v>
      </c>
      <c r="E23" s="604">
        <v>1</v>
      </c>
      <c r="F23" s="708">
        <v>16450.560000000001</v>
      </c>
      <c r="G23" s="708">
        <v>16450.560000000001</v>
      </c>
      <c r="H23" s="604" t="s">
        <v>228</v>
      </c>
      <c r="I23" s="603" t="s">
        <v>695</v>
      </c>
    </row>
    <row r="24" spans="1:9" ht="24" x14ac:dyDescent="0.25">
      <c r="A24" s="717" t="s">
        <v>694</v>
      </c>
      <c r="B24" s="53"/>
      <c r="C24" s="607" t="s">
        <v>3</v>
      </c>
      <c r="D24" s="604" t="s">
        <v>26</v>
      </c>
      <c r="E24" s="604">
        <v>1</v>
      </c>
      <c r="F24" s="708">
        <v>1100000</v>
      </c>
      <c r="G24" s="708">
        <v>1100000</v>
      </c>
      <c r="H24" s="604" t="s">
        <v>228</v>
      </c>
      <c r="I24" s="607" t="s">
        <v>3</v>
      </c>
    </row>
    <row r="25" spans="1:9" x14ac:dyDescent="0.25">
      <c r="A25" s="55" t="s">
        <v>1</v>
      </c>
      <c r="B25" s="56"/>
      <c r="C25" s="56"/>
      <c r="D25" s="56"/>
      <c r="E25" s="56"/>
      <c r="F25" s="57"/>
      <c r="G25" s="57">
        <f>SUM(G11:G24)</f>
        <v>91459086.800000012</v>
      </c>
      <c r="H25" s="56"/>
      <c r="I25" s="56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5">
      <c r="A28" s="30"/>
      <c r="B28" s="30"/>
      <c r="C28" s="30"/>
      <c r="D28" s="30"/>
      <c r="E28" s="30"/>
      <c r="F28" s="30"/>
      <c r="G28" s="30"/>
      <c r="H28" s="30"/>
      <c r="I28" s="30"/>
    </row>
  </sheetData>
  <mergeCells count="10">
    <mergeCell ref="B2:H2"/>
    <mergeCell ref="I6:I7"/>
    <mergeCell ref="C6:C7"/>
    <mergeCell ref="A6:A7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2:K14"/>
  <sheetViews>
    <sheetView workbookViewId="0">
      <selection activeCell="G11" sqref="G11"/>
    </sheetView>
  </sheetViews>
  <sheetFormatPr defaultRowHeight="15" x14ac:dyDescent="0.25"/>
  <cols>
    <col min="1" max="1" width="20.5703125" customWidth="1"/>
    <col min="2" max="2" width="25.42578125" customWidth="1"/>
    <col min="3" max="3" width="18" customWidth="1"/>
    <col min="4" max="4" width="7.85546875" customWidth="1"/>
    <col min="5" max="5" width="9" customWidth="1"/>
    <col min="6" max="6" width="11.7109375" customWidth="1"/>
    <col min="7" max="7" width="10.5703125" customWidth="1"/>
    <col min="8" max="8" width="14.140625" customWidth="1"/>
    <col min="9" max="9" width="15.42578125" customWidth="1"/>
    <col min="10" max="10" width="23.855468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1" x14ac:dyDescent="0.25">
      <c r="A2" s="1"/>
      <c r="B2" s="646" t="s">
        <v>146</v>
      </c>
      <c r="C2" s="646"/>
      <c r="D2" s="646"/>
      <c r="E2" s="646"/>
      <c r="F2" s="646"/>
      <c r="G2" s="646"/>
      <c r="H2" s="646"/>
      <c r="I2" s="95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5.5" x14ac:dyDescent="0.25">
      <c r="A5" s="41" t="s">
        <v>46</v>
      </c>
      <c r="B5" s="41" t="s">
        <v>45</v>
      </c>
      <c r="C5" s="41" t="s">
        <v>42</v>
      </c>
      <c r="D5" s="41" t="s">
        <v>7</v>
      </c>
      <c r="E5" s="41" t="s">
        <v>0</v>
      </c>
      <c r="F5" s="41" t="s">
        <v>22</v>
      </c>
      <c r="G5" s="35" t="s">
        <v>49</v>
      </c>
      <c r="H5" s="41" t="s">
        <v>43</v>
      </c>
      <c r="I5" s="41" t="s">
        <v>181</v>
      </c>
      <c r="J5" s="41" t="s">
        <v>44</v>
      </c>
      <c r="K5" s="1"/>
    </row>
    <row r="6" spans="1:11" ht="72.75" customHeight="1" x14ac:dyDescent="0.25">
      <c r="A6" s="656" t="s">
        <v>51</v>
      </c>
      <c r="B6" s="652" t="s">
        <v>145</v>
      </c>
      <c r="C6" s="576" t="s">
        <v>3</v>
      </c>
      <c r="D6" s="643" t="s">
        <v>26</v>
      </c>
      <c r="E6" s="643">
        <v>1</v>
      </c>
      <c r="F6" s="633">
        <f>G6/E6</f>
        <v>1100000</v>
      </c>
      <c r="G6" s="633">
        <v>1100000</v>
      </c>
      <c r="H6" s="635" t="s">
        <v>104</v>
      </c>
      <c r="I6" s="93" t="s">
        <v>228</v>
      </c>
      <c r="J6" s="640" t="s">
        <v>3</v>
      </c>
      <c r="K6" s="1"/>
    </row>
    <row r="7" spans="1:11" ht="102" hidden="1" customHeight="1" x14ac:dyDescent="0.25">
      <c r="A7" s="657"/>
      <c r="B7" s="652"/>
      <c r="C7" s="577" t="s">
        <v>32</v>
      </c>
      <c r="D7" s="644"/>
      <c r="E7" s="644"/>
      <c r="F7" s="634"/>
      <c r="G7" s="634"/>
      <c r="H7" s="636"/>
      <c r="I7" s="94"/>
      <c r="J7" s="641"/>
      <c r="K7" s="1"/>
    </row>
    <row r="8" spans="1:11" ht="25.5" x14ac:dyDescent="0.25">
      <c r="A8" s="89" t="s">
        <v>38</v>
      </c>
      <c r="B8" s="70" t="s">
        <v>145</v>
      </c>
      <c r="C8" s="577" t="s">
        <v>37</v>
      </c>
      <c r="D8" s="11" t="s">
        <v>26</v>
      </c>
      <c r="E8" s="11">
        <v>1</v>
      </c>
      <c r="F8" s="101">
        <v>49904.480000000003</v>
      </c>
      <c r="G8" s="12">
        <v>49904.480000000003</v>
      </c>
      <c r="H8" s="12" t="s">
        <v>104</v>
      </c>
      <c r="I8" s="96" t="s">
        <v>228</v>
      </c>
      <c r="J8" s="27" t="s">
        <v>37</v>
      </c>
      <c r="K8" s="1"/>
    </row>
    <row r="9" spans="1:11" ht="39" thickBot="1" x14ac:dyDescent="0.3">
      <c r="A9" s="89" t="s">
        <v>38</v>
      </c>
      <c r="B9" s="138" t="s">
        <v>145</v>
      </c>
      <c r="C9" s="577" t="s">
        <v>37</v>
      </c>
      <c r="D9" s="140" t="s">
        <v>26</v>
      </c>
      <c r="E9" s="140">
        <v>1</v>
      </c>
      <c r="F9" s="139">
        <v>37751.120000000003</v>
      </c>
      <c r="G9" s="139">
        <v>37751.120000000003</v>
      </c>
      <c r="H9" s="139" t="s">
        <v>104</v>
      </c>
      <c r="I9" s="139" t="s">
        <v>228</v>
      </c>
      <c r="J9" s="27" t="s">
        <v>219</v>
      </c>
      <c r="K9" s="1"/>
    </row>
    <row r="10" spans="1:11" ht="15.75" thickBot="1" x14ac:dyDescent="0.3">
      <c r="A10" s="19"/>
      <c r="B10" s="19"/>
      <c r="C10" s="19"/>
      <c r="D10" s="17"/>
      <c r="E10" s="17"/>
      <c r="F10" s="17"/>
      <c r="G10" s="20">
        <f>SUM(G6:G9)</f>
        <v>1187655.6000000001</v>
      </c>
      <c r="H10" s="79"/>
      <c r="I10" s="92"/>
      <c r="J10" s="31"/>
      <c r="K10" s="1"/>
    </row>
    <row r="11" spans="1:11" ht="45.75" customHeight="1" x14ac:dyDescent="0.25">
      <c r="A11" s="174" t="s">
        <v>238</v>
      </c>
      <c r="B11" s="172" t="s">
        <v>217</v>
      </c>
      <c r="C11" s="172" t="s">
        <v>232</v>
      </c>
      <c r="D11" s="173" t="s">
        <v>233</v>
      </c>
      <c r="E11" s="173">
        <v>500</v>
      </c>
      <c r="F11" s="171">
        <f>G11/E11</f>
        <v>202</v>
      </c>
      <c r="G11" s="171">
        <v>101000</v>
      </c>
      <c r="H11" s="112" t="s">
        <v>54</v>
      </c>
      <c r="I11" s="574" t="s">
        <v>228</v>
      </c>
      <c r="J11" s="172" t="s">
        <v>327</v>
      </c>
      <c r="K11" s="1"/>
    </row>
    <row r="12" spans="1:11" ht="45" x14ac:dyDescent="0.25">
      <c r="A12" s="107" t="s">
        <v>452</v>
      </c>
      <c r="B12" s="575" t="s">
        <v>453</v>
      </c>
      <c r="C12" s="106" t="s">
        <v>304</v>
      </c>
      <c r="D12" s="112" t="s">
        <v>6</v>
      </c>
      <c r="E12" s="112">
        <v>11</v>
      </c>
      <c r="F12" s="303">
        <f>G12/E12</f>
        <v>24017.090909090908</v>
      </c>
      <c r="G12" s="112">
        <v>264188</v>
      </c>
      <c r="H12" s="112" t="s">
        <v>454</v>
      </c>
      <c r="I12" s="574" t="s">
        <v>228</v>
      </c>
      <c r="J12" s="110" t="s">
        <v>380</v>
      </c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4.25" customHeight="1" x14ac:dyDescent="0.25"/>
  </sheetData>
  <mergeCells count="9">
    <mergeCell ref="G6:G7"/>
    <mergeCell ref="H6:H7"/>
    <mergeCell ref="J6:J7"/>
    <mergeCell ref="B2:H2"/>
    <mergeCell ref="A6:A7"/>
    <mergeCell ref="B6:B7"/>
    <mergeCell ref="D6:D7"/>
    <mergeCell ref="E6:E7"/>
    <mergeCell ref="F6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Q29"/>
  <sheetViews>
    <sheetView topLeftCell="A19" workbookViewId="0">
      <selection activeCell="G14" sqref="G14"/>
    </sheetView>
  </sheetViews>
  <sheetFormatPr defaultRowHeight="15" x14ac:dyDescent="0.25"/>
  <cols>
    <col min="1" max="1" width="23.28515625" customWidth="1"/>
    <col min="2" max="2" width="30.7109375" customWidth="1"/>
    <col min="3" max="3" width="14.140625" customWidth="1"/>
    <col min="4" max="4" width="10.5703125" customWidth="1"/>
    <col min="5" max="5" width="11.28515625" customWidth="1"/>
    <col min="6" max="6" width="13" customWidth="1"/>
    <col min="7" max="7" width="12.85546875" customWidth="1"/>
    <col min="8" max="9" width="13.28515625" customWidth="1"/>
    <col min="10" max="10" width="17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7" x14ac:dyDescent="0.25">
      <c r="A4" s="1"/>
      <c r="B4" s="646" t="s">
        <v>147</v>
      </c>
      <c r="C4" s="646"/>
      <c r="D4" s="646"/>
      <c r="E4" s="646"/>
      <c r="F4" s="646"/>
      <c r="G4" s="646"/>
      <c r="H4" s="646"/>
      <c r="I4" s="84"/>
      <c r="J4" s="1"/>
      <c r="K4" s="1"/>
      <c r="L4" s="1"/>
    </row>
    <row r="5" spans="1:17" x14ac:dyDescent="0.25">
      <c r="A5" s="1"/>
      <c r="B5" s="42"/>
      <c r="C5" s="42"/>
      <c r="D5" s="42"/>
      <c r="E5" s="42"/>
      <c r="F5" s="42"/>
      <c r="G5" s="42"/>
      <c r="H5" s="42"/>
      <c r="I5" s="84"/>
      <c r="J5" s="1"/>
      <c r="K5" s="1"/>
      <c r="L5" s="1"/>
    </row>
    <row r="6" spans="1:1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7" ht="25.5" x14ac:dyDescent="0.25">
      <c r="A7" s="41" t="s">
        <v>46</v>
      </c>
      <c r="B7" s="41" t="s">
        <v>45</v>
      </c>
      <c r="C7" s="41" t="s">
        <v>42</v>
      </c>
      <c r="D7" s="41" t="s">
        <v>7</v>
      </c>
      <c r="E7" s="41" t="s">
        <v>0</v>
      </c>
      <c r="F7" s="41" t="s">
        <v>22</v>
      </c>
      <c r="G7" s="35" t="s">
        <v>49</v>
      </c>
      <c r="H7" s="41" t="s">
        <v>43</v>
      </c>
      <c r="I7" s="41" t="s">
        <v>170</v>
      </c>
      <c r="J7" s="41" t="s">
        <v>44</v>
      </c>
      <c r="K7" s="1"/>
      <c r="L7" s="1"/>
    </row>
    <row r="8" spans="1:17" ht="15" customHeight="1" x14ac:dyDescent="0.25">
      <c r="A8" s="648" t="s">
        <v>38</v>
      </c>
      <c r="B8" s="652" t="s">
        <v>148</v>
      </c>
      <c r="C8" s="652" t="s">
        <v>56</v>
      </c>
      <c r="D8" s="649" t="s">
        <v>26</v>
      </c>
      <c r="E8" s="649">
        <v>1</v>
      </c>
      <c r="F8" s="650">
        <v>20320.16</v>
      </c>
      <c r="G8" s="650">
        <v>20320.16</v>
      </c>
      <c r="H8" s="651" t="s">
        <v>104</v>
      </c>
      <c r="I8" s="597"/>
      <c r="J8" s="648" t="s">
        <v>56</v>
      </c>
      <c r="K8" s="1"/>
      <c r="L8" s="1"/>
    </row>
    <row r="9" spans="1:17" ht="51.75" customHeight="1" x14ac:dyDescent="0.25">
      <c r="A9" s="648"/>
      <c r="B9" s="652"/>
      <c r="C9" s="652"/>
      <c r="D9" s="649"/>
      <c r="E9" s="649"/>
      <c r="F9" s="650"/>
      <c r="G9" s="650"/>
      <c r="H9" s="651"/>
      <c r="I9" s="597" t="s">
        <v>228</v>
      </c>
      <c r="J9" s="648"/>
      <c r="K9" s="1"/>
      <c r="L9" s="1"/>
    </row>
    <row r="10" spans="1:17" ht="51.75" customHeight="1" x14ac:dyDescent="0.25">
      <c r="A10" s="594" t="s">
        <v>38</v>
      </c>
      <c r="B10" s="598" t="s">
        <v>148</v>
      </c>
      <c r="C10" s="598" t="s">
        <v>56</v>
      </c>
      <c r="D10" s="595" t="s">
        <v>295</v>
      </c>
      <c r="E10" s="595">
        <v>1</v>
      </c>
      <c r="F10" s="596">
        <v>66959.199999999997</v>
      </c>
      <c r="G10" s="596">
        <v>66959.199999999997</v>
      </c>
      <c r="H10" s="597" t="s">
        <v>104</v>
      </c>
      <c r="I10" s="597" t="s">
        <v>228</v>
      </c>
      <c r="J10" s="594" t="s">
        <v>56</v>
      </c>
      <c r="K10" s="1"/>
      <c r="L10" s="1"/>
    </row>
    <row r="11" spans="1:17" ht="34.5" customHeight="1" x14ac:dyDescent="0.25">
      <c r="A11" s="594" t="s">
        <v>173</v>
      </c>
      <c r="B11" s="598" t="s">
        <v>174</v>
      </c>
      <c r="C11" s="598" t="s">
        <v>132</v>
      </c>
      <c r="D11" s="595" t="s">
        <v>26</v>
      </c>
      <c r="E11" s="595">
        <v>1</v>
      </c>
      <c r="F11" s="618">
        <f>1235425.5+148251.06</f>
        <v>1383676.56</v>
      </c>
      <c r="G11" s="618">
        <f>1235425.5+148251.06</f>
        <v>1383676.56</v>
      </c>
      <c r="H11" s="597" t="s">
        <v>175</v>
      </c>
      <c r="I11" s="597" t="s">
        <v>228</v>
      </c>
      <c r="J11" s="598" t="s">
        <v>132</v>
      </c>
      <c r="K11" s="1"/>
      <c r="L11" s="1"/>
      <c r="Q11">
        <v>7</v>
      </c>
    </row>
    <row r="12" spans="1:17" ht="34.5" customHeight="1" x14ac:dyDescent="0.25">
      <c r="A12" s="594" t="s">
        <v>27</v>
      </c>
      <c r="B12" s="598"/>
      <c r="C12" s="598" t="s">
        <v>298</v>
      </c>
      <c r="D12" s="595" t="s">
        <v>41</v>
      </c>
      <c r="E12" s="595">
        <v>1</v>
      </c>
      <c r="F12" s="596">
        <v>152000</v>
      </c>
      <c r="G12" s="596">
        <v>152000</v>
      </c>
      <c r="H12" s="597" t="s">
        <v>175</v>
      </c>
      <c r="I12" s="597" t="s">
        <v>228</v>
      </c>
      <c r="J12" s="598" t="s">
        <v>298</v>
      </c>
      <c r="K12" s="1"/>
      <c r="L12" s="1"/>
    </row>
    <row r="13" spans="1:17" ht="34.5" customHeight="1" x14ac:dyDescent="0.25">
      <c r="A13" s="594" t="s">
        <v>684</v>
      </c>
      <c r="B13" s="598"/>
      <c r="C13" s="598" t="s">
        <v>685</v>
      </c>
      <c r="D13" s="595" t="s">
        <v>26</v>
      </c>
      <c r="E13" s="595">
        <v>1</v>
      </c>
      <c r="F13" s="596">
        <v>192192</v>
      </c>
      <c r="G13" s="596">
        <v>192192</v>
      </c>
      <c r="H13" s="597" t="s">
        <v>686</v>
      </c>
      <c r="I13" s="597" t="s">
        <v>228</v>
      </c>
      <c r="J13" s="598" t="s">
        <v>685</v>
      </c>
      <c r="K13" s="1"/>
      <c r="L13" s="1"/>
    </row>
    <row r="14" spans="1:17" x14ac:dyDescent="0.25">
      <c r="A14" s="102"/>
      <c r="B14" s="102"/>
      <c r="C14" s="102"/>
      <c r="D14" s="240"/>
      <c r="E14" s="615"/>
      <c r="F14" s="615"/>
      <c r="G14" s="616">
        <f>SUM(G8:G13)</f>
        <v>1815147.9200000002</v>
      </c>
      <c r="H14" s="617"/>
      <c r="I14" s="401"/>
      <c r="J14" s="206"/>
      <c r="K14" s="1"/>
      <c r="L14" s="1"/>
    </row>
    <row r="15" spans="1:17" ht="25.5" x14ac:dyDescent="0.25">
      <c r="A15" s="127" t="s">
        <v>339</v>
      </c>
      <c r="B15" s="128" t="s">
        <v>188</v>
      </c>
      <c r="C15" s="126" t="s">
        <v>52</v>
      </c>
      <c r="D15" s="128" t="s">
        <v>6</v>
      </c>
      <c r="E15" s="128">
        <v>2</v>
      </c>
      <c r="F15" s="129">
        <v>1398000</v>
      </c>
      <c r="G15" s="129">
        <f>E15*F15</f>
        <v>2796000</v>
      </c>
      <c r="H15" s="128" t="s">
        <v>135</v>
      </c>
      <c r="I15" s="148" t="s">
        <v>228</v>
      </c>
      <c r="J15" s="8" t="s">
        <v>205</v>
      </c>
      <c r="K15" s="1"/>
      <c r="L15" s="1"/>
    </row>
    <row r="16" spans="1:17" ht="38.25" x14ac:dyDescent="0.25">
      <c r="A16" s="235" t="s">
        <v>340</v>
      </c>
      <c r="B16" s="237" t="s">
        <v>329</v>
      </c>
      <c r="C16" s="234" t="s">
        <v>72</v>
      </c>
      <c r="D16" s="237" t="s">
        <v>6</v>
      </c>
      <c r="E16" s="237">
        <v>1</v>
      </c>
      <c r="F16" s="236">
        <v>1400000</v>
      </c>
      <c r="G16" s="236">
        <v>1400000</v>
      </c>
      <c r="H16" s="237" t="s">
        <v>336</v>
      </c>
      <c r="I16" s="476" t="s">
        <v>228</v>
      </c>
      <c r="J16" s="8" t="s">
        <v>338</v>
      </c>
      <c r="K16" s="1"/>
      <c r="L16" s="1"/>
    </row>
    <row r="17" spans="1:12" ht="38.25" x14ac:dyDescent="0.25">
      <c r="A17" s="311" t="s">
        <v>396</v>
      </c>
      <c r="B17" s="312" t="s">
        <v>394</v>
      </c>
      <c r="C17" s="310" t="s">
        <v>72</v>
      </c>
      <c r="D17" s="316" t="s">
        <v>6</v>
      </c>
      <c r="E17" s="125">
        <v>1</v>
      </c>
      <c r="F17" s="124">
        <v>200000</v>
      </c>
      <c r="G17" s="315">
        <v>200000</v>
      </c>
      <c r="H17" s="125" t="s">
        <v>397</v>
      </c>
      <c r="I17" s="53" t="s">
        <v>228</v>
      </c>
      <c r="J17" s="359" t="s">
        <v>459</v>
      </c>
      <c r="K17" s="1"/>
      <c r="L17" s="1"/>
    </row>
    <row r="18" spans="1:12" ht="51" x14ac:dyDescent="0.25">
      <c r="A18" s="242" t="s">
        <v>434</v>
      </c>
      <c r="B18" s="347" t="s">
        <v>435</v>
      </c>
      <c r="C18" s="345" t="s">
        <v>437</v>
      </c>
      <c r="D18" s="348" t="s">
        <v>6</v>
      </c>
      <c r="E18" s="347"/>
      <c r="F18" s="346"/>
      <c r="G18" s="349">
        <v>4513150</v>
      </c>
      <c r="H18" s="347" t="s">
        <v>438</v>
      </c>
      <c r="I18" s="53" t="s">
        <v>228</v>
      </c>
      <c r="J18" s="53" t="s">
        <v>436</v>
      </c>
      <c r="K18" s="1"/>
      <c r="L18" s="1"/>
    </row>
    <row r="19" spans="1:12" ht="36" x14ac:dyDescent="0.25">
      <c r="A19" s="242" t="s">
        <v>579</v>
      </c>
      <c r="B19" s="487" t="s">
        <v>555</v>
      </c>
      <c r="C19" s="490" t="s">
        <v>52</v>
      </c>
      <c r="D19" s="489" t="s">
        <v>6</v>
      </c>
      <c r="E19" s="487">
        <v>1</v>
      </c>
      <c r="F19" s="486">
        <v>443433</v>
      </c>
      <c r="G19" s="486">
        <v>443433</v>
      </c>
      <c r="H19" s="487" t="s">
        <v>580</v>
      </c>
      <c r="I19" s="53" t="s">
        <v>228</v>
      </c>
      <c r="J19" s="53" t="s">
        <v>432</v>
      </c>
      <c r="K19" s="1"/>
      <c r="L19" s="1"/>
    </row>
    <row r="20" spans="1:12" ht="25.5" x14ac:dyDescent="0.25">
      <c r="A20" s="242" t="s">
        <v>581</v>
      </c>
      <c r="B20" s="487" t="s">
        <v>555</v>
      </c>
      <c r="C20" s="490" t="s">
        <v>52</v>
      </c>
      <c r="D20" s="489" t="s">
        <v>6</v>
      </c>
      <c r="E20" s="487">
        <v>1</v>
      </c>
      <c r="F20" s="486">
        <v>3568000</v>
      </c>
      <c r="G20" s="486">
        <v>3568000</v>
      </c>
      <c r="H20" s="487" t="s">
        <v>582</v>
      </c>
      <c r="I20" s="53" t="s">
        <v>228</v>
      </c>
      <c r="J20" s="53" t="s">
        <v>583</v>
      </c>
      <c r="K20" s="1"/>
      <c r="L20" s="1"/>
    </row>
    <row r="21" spans="1:12" ht="25.5" x14ac:dyDescent="0.25">
      <c r="A21" s="242" t="s">
        <v>584</v>
      </c>
      <c r="B21" s="487" t="s">
        <v>555</v>
      </c>
      <c r="C21" s="490" t="s">
        <v>52</v>
      </c>
      <c r="D21" s="489" t="s">
        <v>6</v>
      </c>
      <c r="E21" s="487">
        <v>1</v>
      </c>
      <c r="F21" s="486">
        <v>2023000</v>
      </c>
      <c r="G21" s="486">
        <v>2023000</v>
      </c>
      <c r="H21" s="487" t="s">
        <v>582</v>
      </c>
      <c r="I21" s="53" t="s">
        <v>228</v>
      </c>
      <c r="J21" s="53" t="s">
        <v>585</v>
      </c>
      <c r="K21" s="1"/>
      <c r="L21" s="1"/>
    </row>
    <row r="22" spans="1:12" ht="38.25" x14ac:dyDescent="0.25">
      <c r="A22" s="242" t="s">
        <v>586</v>
      </c>
      <c r="B22" s="487" t="s">
        <v>555</v>
      </c>
      <c r="C22" s="485" t="s">
        <v>72</v>
      </c>
      <c r="D22" s="489" t="s">
        <v>6</v>
      </c>
      <c r="E22" s="487">
        <v>1</v>
      </c>
      <c r="F22" s="486">
        <v>87500</v>
      </c>
      <c r="G22" s="486">
        <v>87500</v>
      </c>
      <c r="H22" s="487" t="s">
        <v>451</v>
      </c>
      <c r="I22" s="53" t="s">
        <v>228</v>
      </c>
      <c r="J22" s="53" t="s">
        <v>587</v>
      </c>
      <c r="K22" s="1"/>
      <c r="L22" s="1"/>
    </row>
    <row r="23" spans="1:12" x14ac:dyDescent="0.25">
      <c r="A23" s="242"/>
      <c r="B23" s="499"/>
      <c r="C23" s="497"/>
      <c r="D23" s="500"/>
      <c r="E23" s="499"/>
      <c r="F23" s="498"/>
      <c r="G23" s="498">
        <v>3000</v>
      </c>
      <c r="H23" s="499"/>
      <c r="I23" s="53"/>
      <c r="J23" s="53"/>
      <c r="K23" s="1"/>
      <c r="L23" s="1"/>
    </row>
    <row r="24" spans="1:12" x14ac:dyDescent="0.25">
      <c r="A24" s="242"/>
      <c r="B24" s="499"/>
      <c r="C24" s="497"/>
      <c r="D24" s="500"/>
      <c r="E24" s="499"/>
      <c r="F24" s="498"/>
      <c r="G24" s="498"/>
      <c r="H24" s="499"/>
      <c r="I24" s="53"/>
      <c r="J24" s="53"/>
      <c r="K24" s="1"/>
      <c r="L24" s="1"/>
    </row>
    <row r="25" spans="1:12" x14ac:dyDescent="0.25">
      <c r="A25" s="6"/>
      <c r="B25" s="6"/>
      <c r="C25" s="6"/>
      <c r="D25" s="59"/>
      <c r="E25" s="133"/>
      <c r="F25" s="134"/>
      <c r="G25" s="132">
        <f>SUM(G15:G23)</f>
        <v>15034083</v>
      </c>
      <c r="H25" s="134"/>
      <c r="I25" s="61"/>
      <c r="J25" s="59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10">
    <mergeCell ref="A8:A9"/>
    <mergeCell ref="B8:B9"/>
    <mergeCell ref="C8:C9"/>
    <mergeCell ref="D8:D9"/>
    <mergeCell ref="E8:E9"/>
    <mergeCell ref="F8:F9"/>
    <mergeCell ref="G8:G9"/>
    <mergeCell ref="H8:H9"/>
    <mergeCell ref="J8:J9"/>
    <mergeCell ref="B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K19"/>
  <sheetViews>
    <sheetView workbookViewId="0">
      <selection activeCell="G12" sqref="G12"/>
    </sheetView>
  </sheetViews>
  <sheetFormatPr defaultRowHeight="15" x14ac:dyDescent="0.25"/>
  <cols>
    <col min="1" max="1" width="26.85546875" customWidth="1"/>
    <col min="2" max="2" width="30.7109375" customWidth="1"/>
    <col min="3" max="3" width="18.140625" customWidth="1"/>
    <col min="4" max="4" width="11.140625" customWidth="1"/>
    <col min="5" max="5" width="13.42578125" customWidth="1"/>
    <col min="6" max="6" width="12" customWidth="1"/>
    <col min="7" max="7" width="12.85546875" customWidth="1"/>
    <col min="8" max="9" width="13.28515625" customWidth="1"/>
    <col min="10" max="10" width="13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1.140625" customWidth="1"/>
    <col min="18" max="18" width="12.28515625" customWidth="1"/>
  </cols>
  <sheetData>
    <row r="1" spans="1:1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/>
      <c r="B2" s="646" t="s">
        <v>149</v>
      </c>
      <c r="C2" s="646"/>
      <c r="D2" s="646"/>
      <c r="E2" s="646"/>
      <c r="F2" s="646"/>
      <c r="G2" s="646"/>
      <c r="H2" s="646"/>
      <c r="I2" s="84"/>
      <c r="J2" s="14"/>
      <c r="K2" s="14"/>
    </row>
    <row r="3" spans="1:11" ht="11.25" customHeight="1" x14ac:dyDescent="0.25">
      <c r="A3" s="14"/>
      <c r="B3" s="42"/>
      <c r="C3" s="42"/>
      <c r="D3" s="42"/>
      <c r="E3" s="42"/>
      <c r="F3" s="42"/>
      <c r="G3" s="42"/>
      <c r="H3" s="42"/>
      <c r="I3" s="84"/>
      <c r="J3" s="14"/>
      <c r="K3" s="14"/>
    </row>
    <row r="4" spans="1:1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51" x14ac:dyDescent="0.25">
      <c r="A5" s="41" t="s">
        <v>46</v>
      </c>
      <c r="B5" s="41" t="s">
        <v>45</v>
      </c>
      <c r="C5" s="41" t="s">
        <v>42</v>
      </c>
      <c r="D5" s="41" t="s">
        <v>7</v>
      </c>
      <c r="E5" s="41" t="s">
        <v>0</v>
      </c>
      <c r="F5" s="41" t="s">
        <v>22</v>
      </c>
      <c r="G5" s="35" t="s">
        <v>49</v>
      </c>
      <c r="H5" s="41" t="s">
        <v>43</v>
      </c>
      <c r="I5" s="41" t="s">
        <v>170</v>
      </c>
      <c r="J5" s="41" t="s">
        <v>44</v>
      </c>
      <c r="K5" s="14"/>
    </row>
    <row r="6" spans="1:11" x14ac:dyDescent="0.25">
      <c r="A6" s="640" t="s">
        <v>171</v>
      </c>
      <c r="B6" s="640" t="s">
        <v>176</v>
      </c>
      <c r="C6" s="640" t="s">
        <v>14</v>
      </c>
      <c r="D6" s="643" t="s">
        <v>41</v>
      </c>
      <c r="E6" s="643">
        <v>1</v>
      </c>
      <c r="F6" s="633" t="s">
        <v>172</v>
      </c>
      <c r="G6" s="633">
        <v>663612</v>
      </c>
      <c r="H6" s="635" t="s">
        <v>54</v>
      </c>
      <c r="I6" s="639" t="s">
        <v>228</v>
      </c>
      <c r="J6" s="637" t="s">
        <v>14</v>
      </c>
      <c r="K6" s="14"/>
    </row>
    <row r="7" spans="1:11" ht="27" customHeight="1" x14ac:dyDescent="0.25">
      <c r="A7" s="641"/>
      <c r="B7" s="641"/>
      <c r="C7" s="641"/>
      <c r="D7" s="644"/>
      <c r="E7" s="644"/>
      <c r="F7" s="634"/>
      <c r="G7" s="634"/>
      <c r="H7" s="636"/>
      <c r="I7" s="636"/>
      <c r="J7" s="638"/>
      <c r="K7" s="14"/>
    </row>
    <row r="8" spans="1:11" ht="60" x14ac:dyDescent="0.25">
      <c r="A8" s="267" t="s">
        <v>376</v>
      </c>
      <c r="B8" s="268" t="s">
        <v>368</v>
      </c>
      <c r="C8" s="46" t="s">
        <v>184</v>
      </c>
      <c r="D8" s="11" t="s">
        <v>41</v>
      </c>
      <c r="E8" s="11">
        <v>1</v>
      </c>
      <c r="F8" s="12">
        <v>6300000</v>
      </c>
      <c r="G8" s="301">
        <v>6300000</v>
      </c>
      <c r="H8" s="47" t="s">
        <v>378</v>
      </c>
      <c r="I8" s="86" t="s">
        <v>228</v>
      </c>
      <c r="J8" s="46" t="s">
        <v>377</v>
      </c>
      <c r="K8" s="14"/>
    </row>
    <row r="9" spans="1:11" ht="31.5" customHeight="1" x14ac:dyDescent="0.25">
      <c r="A9" s="414" t="s">
        <v>479</v>
      </c>
      <c r="B9" s="417" t="s">
        <v>465</v>
      </c>
      <c r="C9" s="394" t="s">
        <v>184</v>
      </c>
      <c r="D9" s="403" t="s">
        <v>41</v>
      </c>
      <c r="E9" s="403">
        <v>1</v>
      </c>
      <c r="F9" s="384">
        <v>62160</v>
      </c>
      <c r="G9" s="384">
        <v>62160</v>
      </c>
      <c r="H9" s="383" t="s">
        <v>687</v>
      </c>
      <c r="I9" s="98" t="s">
        <v>228</v>
      </c>
      <c r="J9" s="607" t="s">
        <v>478</v>
      </c>
      <c r="K9" s="14"/>
    </row>
    <row r="10" spans="1:11" ht="31.5" customHeight="1" thickBot="1" x14ac:dyDescent="0.3">
      <c r="A10" s="533" t="s">
        <v>698</v>
      </c>
      <c r="B10" s="417"/>
      <c r="C10" s="607" t="s">
        <v>184</v>
      </c>
      <c r="D10" s="605" t="s">
        <v>41</v>
      </c>
      <c r="E10" s="605">
        <v>1</v>
      </c>
      <c r="F10" s="601">
        <v>165000</v>
      </c>
      <c r="G10" s="601">
        <v>165000</v>
      </c>
      <c r="H10" s="600"/>
      <c r="I10" s="98" t="s">
        <v>228</v>
      </c>
      <c r="J10" s="607" t="s">
        <v>478</v>
      </c>
      <c r="K10" s="14"/>
    </row>
    <row r="11" spans="1:11" x14ac:dyDescent="0.25">
      <c r="A11" s="76"/>
      <c r="B11" s="76"/>
      <c r="C11" s="76"/>
      <c r="D11" s="77"/>
      <c r="E11" s="77"/>
      <c r="F11" s="77"/>
      <c r="G11" s="78">
        <f>G6+G8+G9+G10</f>
        <v>7190772</v>
      </c>
      <c r="H11" s="79"/>
      <c r="I11" s="99"/>
      <c r="J11" s="206"/>
      <c r="K11" s="14"/>
    </row>
    <row r="12" spans="1:11" ht="28.5" customHeight="1" x14ac:dyDescent="0.25">
      <c r="A12" s="268" t="s">
        <v>235</v>
      </c>
      <c r="B12" s="268" t="s">
        <v>236</v>
      </c>
      <c r="C12" s="268" t="s">
        <v>232</v>
      </c>
      <c r="D12" s="269" t="s">
        <v>233</v>
      </c>
      <c r="E12" s="283">
        <v>600</v>
      </c>
      <c r="F12" s="283">
        <f>G12/E12</f>
        <v>202</v>
      </c>
      <c r="G12" s="282">
        <v>121200</v>
      </c>
      <c r="H12" s="269" t="s">
        <v>54</v>
      </c>
      <c r="I12" s="289" t="s">
        <v>228</v>
      </c>
      <c r="J12" s="268" t="s">
        <v>237</v>
      </c>
      <c r="K12" s="14"/>
    </row>
    <row r="13" spans="1:11" ht="30" x14ac:dyDescent="0.25">
      <c r="A13" s="267" t="s">
        <v>358</v>
      </c>
      <c r="B13" s="268" t="s">
        <v>329</v>
      </c>
      <c r="C13" s="268" t="s">
        <v>52</v>
      </c>
      <c r="D13" s="269" t="s">
        <v>6</v>
      </c>
      <c r="E13" s="269">
        <v>1</v>
      </c>
      <c r="F13" s="270">
        <v>2337663</v>
      </c>
      <c r="G13" s="270">
        <v>2337663</v>
      </c>
      <c r="H13" s="269" t="s">
        <v>54</v>
      </c>
      <c r="I13" s="269" t="s">
        <v>228</v>
      </c>
      <c r="J13" s="268" t="s">
        <v>359</v>
      </c>
      <c r="K13" s="14"/>
    </row>
    <row r="14" spans="1:11" ht="36" customHeight="1" x14ac:dyDescent="0.25">
      <c r="A14" s="530" t="s">
        <v>615</v>
      </c>
      <c r="B14" s="531" t="s">
        <v>611</v>
      </c>
      <c r="C14" s="268"/>
      <c r="D14" s="269" t="s">
        <v>6</v>
      </c>
      <c r="E14" s="269">
        <v>1</v>
      </c>
      <c r="F14" s="270">
        <v>44000</v>
      </c>
      <c r="G14" s="270">
        <v>44000</v>
      </c>
      <c r="H14" s="529">
        <v>46005</v>
      </c>
      <c r="I14" s="269" t="s">
        <v>228</v>
      </c>
      <c r="J14" s="268" t="s">
        <v>616</v>
      </c>
      <c r="K14" s="14"/>
    </row>
    <row r="15" spans="1:11" ht="47.25" customHeight="1" x14ac:dyDescent="0.25">
      <c r="A15" s="530" t="s">
        <v>617</v>
      </c>
      <c r="B15" s="531" t="s">
        <v>611</v>
      </c>
      <c r="C15" s="532" t="s">
        <v>618</v>
      </c>
      <c r="D15" s="269" t="s">
        <v>6</v>
      </c>
      <c r="E15" s="269">
        <v>2</v>
      </c>
      <c r="F15" s="270">
        <v>486905</v>
      </c>
      <c r="G15" s="270">
        <v>486905</v>
      </c>
      <c r="H15" s="529">
        <v>46003</v>
      </c>
      <c r="I15" s="269" t="s">
        <v>228</v>
      </c>
      <c r="J15" s="268"/>
      <c r="K15" s="14"/>
    </row>
    <row r="16" spans="1:11" ht="47.25" customHeight="1" x14ac:dyDescent="0.25">
      <c r="A16" s="530" t="s">
        <v>680</v>
      </c>
      <c r="B16" s="531" t="s">
        <v>669</v>
      </c>
      <c r="C16" s="532" t="s">
        <v>618</v>
      </c>
      <c r="D16" s="269" t="s">
        <v>6</v>
      </c>
      <c r="E16" s="269">
        <v>1</v>
      </c>
      <c r="F16" s="270">
        <v>159700</v>
      </c>
      <c r="G16" s="270">
        <v>159700</v>
      </c>
      <c r="H16" s="529">
        <v>46022</v>
      </c>
      <c r="I16" s="269" t="s">
        <v>228</v>
      </c>
      <c r="J16" s="268"/>
      <c r="K16" s="14"/>
    </row>
    <row r="17" spans="1:11" x14ac:dyDescent="0.25">
      <c r="A17" s="189"/>
      <c r="B17" s="189"/>
      <c r="C17" s="189"/>
      <c r="D17" s="189"/>
      <c r="E17" s="189"/>
      <c r="F17" s="189"/>
      <c r="G17" s="705">
        <f>SUM(G12:G16)</f>
        <v>3149468</v>
      </c>
      <c r="H17" s="189"/>
      <c r="I17" s="189"/>
      <c r="J17" s="189"/>
      <c r="K17" s="14"/>
    </row>
    <row r="18" spans="1:1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</sheetData>
  <mergeCells count="11">
    <mergeCell ref="J6:J7"/>
    <mergeCell ref="B2:H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3:J17"/>
  <sheetViews>
    <sheetView workbookViewId="0">
      <selection activeCell="H21" sqref="H21"/>
    </sheetView>
  </sheetViews>
  <sheetFormatPr defaultRowHeight="15" x14ac:dyDescent="0.25"/>
  <cols>
    <col min="1" max="1" width="26.85546875" customWidth="1"/>
    <col min="2" max="2" width="29.5703125" customWidth="1"/>
    <col min="3" max="3" width="13.28515625" customWidth="1"/>
    <col min="4" max="4" width="10.7109375" customWidth="1"/>
    <col min="5" max="5" width="12" customWidth="1"/>
    <col min="6" max="6" width="13.85546875" customWidth="1"/>
    <col min="7" max="7" width="12.85546875" customWidth="1"/>
    <col min="8" max="9" width="13.28515625" customWidth="1"/>
    <col min="10" max="10" width="17.2851562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0.25" customHeight="1" x14ac:dyDescent="0.25">
      <c r="A4" s="1"/>
      <c r="B4" s="646" t="s">
        <v>227</v>
      </c>
      <c r="C4" s="646"/>
      <c r="D4" s="646"/>
      <c r="E4" s="646"/>
      <c r="F4" s="646"/>
      <c r="G4" s="646"/>
      <c r="H4" s="646"/>
      <c r="I4" s="95"/>
      <c r="J4" s="1"/>
    </row>
    <row r="5" spans="1:10" x14ac:dyDescent="0.25">
      <c r="A5" s="1"/>
      <c r="B5" s="42"/>
      <c r="C5" s="42"/>
      <c r="D5" s="42"/>
      <c r="E5" s="42"/>
      <c r="F5" s="42"/>
      <c r="G5" s="42"/>
      <c r="H5" s="42"/>
      <c r="I5" s="95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5.5" x14ac:dyDescent="0.25">
      <c r="A7" s="41" t="s">
        <v>46</v>
      </c>
      <c r="B7" s="41" t="s">
        <v>45</v>
      </c>
      <c r="C7" s="41" t="s">
        <v>42</v>
      </c>
      <c r="D7" s="41" t="s">
        <v>7</v>
      </c>
      <c r="E7" s="41" t="s">
        <v>0</v>
      </c>
      <c r="F7" s="41" t="s">
        <v>22</v>
      </c>
      <c r="G7" s="35" t="s">
        <v>49</v>
      </c>
      <c r="H7" s="41" t="s">
        <v>43</v>
      </c>
      <c r="I7" s="41" t="s">
        <v>170</v>
      </c>
      <c r="J7" s="41" t="s">
        <v>44</v>
      </c>
    </row>
    <row r="8" spans="1:10" ht="15" customHeight="1" x14ac:dyDescent="0.25">
      <c r="A8" s="640" t="s">
        <v>57</v>
      </c>
      <c r="B8" s="642" t="s">
        <v>148</v>
      </c>
      <c r="C8" s="637" t="s">
        <v>58</v>
      </c>
      <c r="D8" s="643" t="s">
        <v>6</v>
      </c>
      <c r="E8" s="643">
        <v>1</v>
      </c>
      <c r="F8" s="633">
        <v>1307000</v>
      </c>
      <c r="G8" s="633">
        <v>1307000</v>
      </c>
      <c r="H8" s="635" t="s">
        <v>78</v>
      </c>
      <c r="I8" s="639" t="s">
        <v>228</v>
      </c>
      <c r="J8" s="637" t="s">
        <v>77</v>
      </c>
    </row>
    <row r="9" spans="1:10" ht="31.5" customHeight="1" x14ac:dyDescent="0.25">
      <c r="A9" s="641"/>
      <c r="B9" s="638"/>
      <c r="C9" s="638"/>
      <c r="D9" s="644"/>
      <c r="E9" s="644"/>
      <c r="F9" s="634"/>
      <c r="G9" s="634"/>
      <c r="H9" s="636"/>
      <c r="I9" s="636"/>
      <c r="J9" s="638"/>
    </row>
    <row r="10" spans="1:10" ht="30" customHeight="1" x14ac:dyDescent="0.25">
      <c r="A10" s="147" t="s">
        <v>222</v>
      </c>
      <c r="B10" s="46" t="s">
        <v>217</v>
      </c>
      <c r="C10" s="46" t="s">
        <v>58</v>
      </c>
      <c r="D10" s="11" t="s">
        <v>6</v>
      </c>
      <c r="E10" s="11">
        <v>1</v>
      </c>
      <c r="F10" s="12">
        <v>4885000</v>
      </c>
      <c r="G10" s="12">
        <v>4885000</v>
      </c>
      <c r="H10" s="47" t="s">
        <v>223</v>
      </c>
      <c r="I10" s="97" t="s">
        <v>228</v>
      </c>
      <c r="J10" s="46" t="s">
        <v>224</v>
      </c>
    </row>
    <row r="11" spans="1:10" ht="30" customHeight="1" x14ac:dyDescent="0.25">
      <c r="A11" s="337" t="s">
        <v>225</v>
      </c>
      <c r="B11" s="338" t="s">
        <v>217</v>
      </c>
      <c r="C11" s="338" t="s">
        <v>58</v>
      </c>
      <c r="D11" s="339" t="s">
        <v>6</v>
      </c>
      <c r="E11" s="339">
        <v>1</v>
      </c>
      <c r="F11" s="340">
        <v>7627600</v>
      </c>
      <c r="G11" s="340">
        <v>7627600</v>
      </c>
      <c r="H11" s="341"/>
      <c r="I11" s="341" t="s">
        <v>228</v>
      </c>
      <c r="J11" s="338" t="s">
        <v>226</v>
      </c>
    </row>
    <row r="12" spans="1:10" ht="30" customHeight="1" x14ac:dyDescent="0.25">
      <c r="A12" s="337" t="s">
        <v>422</v>
      </c>
      <c r="B12" s="338" t="s">
        <v>382</v>
      </c>
      <c r="C12" s="338" t="s">
        <v>58</v>
      </c>
      <c r="D12" s="339" t="s">
        <v>6</v>
      </c>
      <c r="E12" s="339">
        <v>1</v>
      </c>
      <c r="F12" s="340">
        <v>2241800</v>
      </c>
      <c r="G12" s="340">
        <v>2241800</v>
      </c>
      <c r="H12" s="341" t="s">
        <v>424</v>
      </c>
      <c r="I12" s="341" t="s">
        <v>228</v>
      </c>
      <c r="J12" s="338" t="s">
        <v>423</v>
      </c>
    </row>
    <row r="13" spans="1:10" ht="19.5" customHeight="1" thickBot="1" x14ac:dyDescent="0.3">
      <c r="A13" s="149"/>
      <c r="B13" s="149"/>
      <c r="C13" s="149"/>
      <c r="D13" s="271"/>
      <c r="E13" s="271"/>
      <c r="F13" s="271"/>
      <c r="G13" s="272">
        <f>SUM(G8:G12)</f>
        <v>16061400</v>
      </c>
      <c r="H13" s="273"/>
      <c r="I13" s="274"/>
      <c r="J13" s="275"/>
    </row>
    <row r="14" spans="1:10" ht="15" customHeight="1" x14ac:dyDescent="0.25">
      <c r="A14" s="640" t="s">
        <v>131</v>
      </c>
      <c r="B14" s="642" t="s">
        <v>150</v>
      </c>
      <c r="C14" s="637" t="s">
        <v>132</v>
      </c>
      <c r="D14" s="643" t="s">
        <v>6</v>
      </c>
      <c r="E14" s="643">
        <v>1</v>
      </c>
      <c r="F14" s="633">
        <v>1297000</v>
      </c>
      <c r="G14" s="633">
        <v>1297000</v>
      </c>
      <c r="H14" s="635" t="s">
        <v>104</v>
      </c>
      <c r="I14" s="658" t="s">
        <v>228</v>
      </c>
      <c r="J14" s="637" t="s">
        <v>132</v>
      </c>
    </row>
    <row r="15" spans="1:10" x14ac:dyDescent="0.25">
      <c r="A15" s="641"/>
      <c r="B15" s="638"/>
      <c r="C15" s="638"/>
      <c r="D15" s="644"/>
      <c r="E15" s="644"/>
      <c r="F15" s="634"/>
      <c r="G15" s="634"/>
      <c r="H15" s="636"/>
      <c r="I15" s="636"/>
      <c r="J15" s="638"/>
    </row>
    <row r="16" spans="1:10" ht="39" thickBot="1" x14ac:dyDescent="0.3">
      <c r="A16" s="294" t="s">
        <v>373</v>
      </c>
      <c r="B16" s="64" t="s">
        <v>361</v>
      </c>
      <c r="C16" s="64" t="s">
        <v>184</v>
      </c>
      <c r="D16" s="67" t="s">
        <v>41</v>
      </c>
      <c r="E16" s="67">
        <v>1</v>
      </c>
      <c r="F16" s="66">
        <v>599803</v>
      </c>
      <c r="G16" s="295">
        <v>599803</v>
      </c>
      <c r="H16" s="65" t="s">
        <v>385</v>
      </c>
      <c r="I16" s="97" t="s">
        <v>228</v>
      </c>
      <c r="J16" s="64" t="s">
        <v>374</v>
      </c>
    </row>
    <row r="17" spans="1:10" ht="15.75" thickBot="1" x14ac:dyDescent="0.3">
      <c r="A17" s="19"/>
      <c r="B17" s="19"/>
      <c r="C17" s="19"/>
      <c r="D17" s="17"/>
      <c r="E17" s="17"/>
      <c r="F17" s="17"/>
      <c r="G17" s="22">
        <f>SUM(G14:G16)</f>
        <v>1896803</v>
      </c>
      <c r="H17" s="18"/>
      <c r="I17" s="92"/>
      <c r="J17" s="31"/>
    </row>
  </sheetData>
  <mergeCells count="21">
    <mergeCell ref="B4:H4"/>
    <mergeCell ref="C8:C9"/>
    <mergeCell ref="A8:A9"/>
    <mergeCell ref="B8:B9"/>
    <mergeCell ref="J8:J9"/>
    <mergeCell ref="D8:D9"/>
    <mergeCell ref="E8:E9"/>
    <mergeCell ref="F8:F9"/>
    <mergeCell ref="G8:G9"/>
    <mergeCell ref="H8:H9"/>
    <mergeCell ref="I8:I9"/>
    <mergeCell ref="F14:F15"/>
    <mergeCell ref="G14:G15"/>
    <mergeCell ref="H14:H15"/>
    <mergeCell ref="J14:J15"/>
    <mergeCell ref="A14:A15"/>
    <mergeCell ref="B14:B15"/>
    <mergeCell ref="C14:C15"/>
    <mergeCell ref="D14:D15"/>
    <mergeCell ref="E14:E15"/>
    <mergeCell ref="I14:I1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R54"/>
  <sheetViews>
    <sheetView workbookViewId="0">
      <selection activeCell="A6" sqref="A6:J7"/>
    </sheetView>
  </sheetViews>
  <sheetFormatPr defaultRowHeight="15" x14ac:dyDescent="0.25"/>
  <cols>
    <col min="1" max="1" width="24" customWidth="1"/>
    <col min="2" max="2" width="22.7109375" customWidth="1"/>
    <col min="3" max="3" width="17.85546875" customWidth="1"/>
    <col min="4" max="4" width="11.140625" customWidth="1"/>
    <col min="5" max="5" width="11.5703125" customWidth="1"/>
    <col min="6" max="6" width="16.28515625" customWidth="1"/>
    <col min="7" max="7" width="12.85546875" customWidth="1"/>
    <col min="8" max="8" width="13.28515625" customWidth="1"/>
    <col min="9" max="9" width="11.7109375" customWidth="1"/>
    <col min="10" max="10" width="26.7109375" customWidth="1"/>
    <col min="11" max="11" width="12.28515625" customWidth="1"/>
    <col min="12" max="12" width="20" customWidth="1"/>
    <col min="15" max="15" width="11.5703125" customWidth="1"/>
    <col min="16" max="16" width="10" bestFit="1" customWidth="1"/>
    <col min="17" max="17" width="16.140625" customWidth="1"/>
    <col min="18" max="18" width="10.5703125" customWidth="1"/>
  </cols>
  <sheetData>
    <row r="1" spans="1:18" ht="3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4.75" customHeight="1" x14ac:dyDescent="0.25">
      <c r="A2" s="1"/>
      <c r="B2" s="4"/>
      <c r="C2" s="659" t="s">
        <v>151</v>
      </c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1"/>
      <c r="P2" s="1"/>
      <c r="Q2" s="1"/>
      <c r="R2" s="1"/>
    </row>
    <row r="3" spans="1:18" x14ac:dyDescent="0.25">
      <c r="A3" s="1"/>
      <c r="B3" s="4"/>
      <c r="C3" s="4"/>
      <c r="D3" s="4"/>
      <c r="E3" s="4"/>
      <c r="F3" s="1"/>
      <c r="G3" s="1"/>
      <c r="H3" s="1"/>
      <c r="I3" s="1"/>
      <c r="K3" s="4"/>
      <c r="L3" s="4">
        <v>1</v>
      </c>
      <c r="M3" s="1"/>
      <c r="N3" s="1"/>
      <c r="O3" s="1"/>
      <c r="P3" s="1"/>
      <c r="Q3" s="1"/>
      <c r="R3" s="1"/>
    </row>
    <row r="5" spans="1:18" ht="25.5" x14ac:dyDescent="0.25">
      <c r="A5" s="41" t="s">
        <v>46</v>
      </c>
      <c r="B5" s="41" t="s">
        <v>45</v>
      </c>
      <c r="C5" s="41" t="s">
        <v>42</v>
      </c>
      <c r="D5" s="41" t="s">
        <v>7</v>
      </c>
      <c r="E5" s="41" t="s">
        <v>0</v>
      </c>
      <c r="F5" s="41" t="s">
        <v>22</v>
      </c>
      <c r="G5" s="35" t="s">
        <v>49</v>
      </c>
      <c r="H5" s="41" t="s">
        <v>43</v>
      </c>
      <c r="I5" s="41" t="s">
        <v>170</v>
      </c>
      <c r="J5" s="41" t="s">
        <v>44</v>
      </c>
    </row>
    <row r="6" spans="1:18" x14ac:dyDescent="0.25">
      <c r="A6" s="749" t="s">
        <v>40</v>
      </c>
      <c r="B6" s="750"/>
      <c r="C6" s="751" t="s">
        <v>178</v>
      </c>
      <c r="D6" s="752" t="s">
        <v>26</v>
      </c>
      <c r="E6" s="752">
        <v>1</v>
      </c>
      <c r="F6" s="710">
        <v>66959.199999999997</v>
      </c>
      <c r="G6" s="710">
        <v>66959.199999999997</v>
      </c>
      <c r="H6" s="753" t="s">
        <v>54</v>
      </c>
      <c r="I6" s="754"/>
      <c r="J6" s="751" t="s">
        <v>178</v>
      </c>
    </row>
    <row r="7" spans="1:18" x14ac:dyDescent="0.25">
      <c r="A7" s="755"/>
      <c r="B7" s="756"/>
      <c r="C7" s="756"/>
      <c r="D7" s="757"/>
      <c r="E7" s="757"/>
      <c r="F7" s="718"/>
      <c r="G7" s="718"/>
      <c r="H7" s="758"/>
      <c r="I7" s="758"/>
      <c r="J7" s="756"/>
    </row>
    <row r="8" spans="1:18" ht="25.5" x14ac:dyDescent="0.25">
      <c r="A8" s="26" t="s">
        <v>215</v>
      </c>
      <c r="B8" s="21" t="s">
        <v>217</v>
      </c>
      <c r="C8" s="21" t="s">
        <v>14</v>
      </c>
      <c r="D8" s="11" t="s">
        <v>26</v>
      </c>
      <c r="E8" s="11">
        <v>1</v>
      </c>
      <c r="F8" s="609">
        <v>561891</v>
      </c>
      <c r="G8" s="12">
        <v>561891</v>
      </c>
      <c r="H8" s="13" t="s">
        <v>54</v>
      </c>
      <c r="I8" s="97" t="s">
        <v>228</v>
      </c>
      <c r="J8" s="21" t="s">
        <v>14</v>
      </c>
    </row>
    <row r="9" spans="1:18" ht="31.5" customHeight="1" x14ac:dyDescent="0.25">
      <c r="A9" s="182" t="s">
        <v>216</v>
      </c>
      <c r="B9" s="181" t="s">
        <v>217</v>
      </c>
      <c r="C9" s="181" t="s">
        <v>184</v>
      </c>
      <c r="D9" s="184" t="s">
        <v>26</v>
      </c>
      <c r="E9" s="184">
        <v>1</v>
      </c>
      <c r="F9" s="183">
        <v>500000</v>
      </c>
      <c r="G9" s="183">
        <v>500000</v>
      </c>
      <c r="H9" s="185" t="s">
        <v>59</v>
      </c>
      <c r="I9" s="185" t="s">
        <v>228</v>
      </c>
      <c r="J9" s="75" t="s">
        <v>218</v>
      </c>
    </row>
    <row r="10" spans="1:18" ht="31.5" customHeight="1" x14ac:dyDescent="0.25">
      <c r="A10" s="182" t="s">
        <v>326</v>
      </c>
      <c r="B10" s="181" t="s">
        <v>239</v>
      </c>
      <c r="C10" s="181" t="s">
        <v>240</v>
      </c>
      <c r="D10" s="184" t="s">
        <v>26</v>
      </c>
      <c r="E10" s="184">
        <v>1</v>
      </c>
      <c r="F10" s="183">
        <v>198900</v>
      </c>
      <c r="G10" s="183">
        <v>198000</v>
      </c>
      <c r="H10" s="185" t="s">
        <v>54</v>
      </c>
      <c r="I10" s="185" t="s">
        <v>228</v>
      </c>
      <c r="J10" s="181" t="s">
        <v>240</v>
      </c>
    </row>
    <row r="11" spans="1:18" ht="31.5" customHeight="1" x14ac:dyDescent="0.25">
      <c r="A11" s="386" t="s">
        <v>27</v>
      </c>
      <c r="B11" s="394"/>
      <c r="C11" s="394" t="s">
        <v>298</v>
      </c>
      <c r="D11" s="387" t="s">
        <v>41</v>
      </c>
      <c r="E11" s="387">
        <v>1</v>
      </c>
      <c r="F11" s="388">
        <v>64000</v>
      </c>
      <c r="G11" s="367">
        <v>64000</v>
      </c>
      <c r="H11" s="364" t="s">
        <v>175</v>
      </c>
      <c r="I11" s="98" t="s">
        <v>228</v>
      </c>
      <c r="J11" s="216" t="s">
        <v>298</v>
      </c>
    </row>
    <row r="12" spans="1:18" ht="31.5" customHeight="1" x14ac:dyDescent="0.25">
      <c r="A12" s="386" t="s">
        <v>480</v>
      </c>
      <c r="B12" s="394" t="s">
        <v>473</v>
      </c>
      <c r="C12" s="394" t="s">
        <v>184</v>
      </c>
      <c r="D12" s="387" t="s">
        <v>41</v>
      </c>
      <c r="E12" s="387">
        <v>1</v>
      </c>
      <c r="F12" s="388">
        <v>28000</v>
      </c>
      <c r="G12" s="388">
        <v>28000</v>
      </c>
      <c r="H12" s="389" t="s">
        <v>175</v>
      </c>
      <c r="I12" s="98" t="s">
        <v>228</v>
      </c>
      <c r="J12" s="394" t="s">
        <v>478</v>
      </c>
    </row>
    <row r="13" spans="1:18" ht="35.25" customHeight="1" x14ac:dyDescent="0.25">
      <c r="A13" s="437" t="s">
        <v>495</v>
      </c>
      <c r="B13" s="438" t="s">
        <v>496</v>
      </c>
      <c r="C13" s="438" t="s">
        <v>184</v>
      </c>
      <c r="D13" s="439" t="s">
        <v>41</v>
      </c>
      <c r="E13" s="439">
        <v>1</v>
      </c>
      <c r="F13" s="609">
        <v>779090</v>
      </c>
      <c r="G13" s="440">
        <v>779090</v>
      </c>
      <c r="H13" s="441" t="s">
        <v>106</v>
      </c>
      <c r="I13" s="441" t="s">
        <v>228</v>
      </c>
      <c r="J13" s="438" t="s">
        <v>497</v>
      </c>
    </row>
    <row r="14" spans="1:18" ht="35.25" customHeight="1" x14ac:dyDescent="0.25">
      <c r="A14" s="451" t="s">
        <v>27</v>
      </c>
      <c r="B14" s="452"/>
      <c r="C14" s="452"/>
      <c r="D14" s="453"/>
      <c r="E14" s="453"/>
      <c r="F14" s="454"/>
      <c r="G14" s="454">
        <v>19800</v>
      </c>
      <c r="H14" s="455">
        <v>2025</v>
      </c>
      <c r="I14" s="455" t="s">
        <v>228</v>
      </c>
      <c r="J14" s="452"/>
    </row>
    <row r="15" spans="1:18" ht="16.5" customHeight="1" x14ac:dyDescent="0.25">
      <c r="A15" s="202">
        <v>1</v>
      </c>
      <c r="B15" s="203"/>
      <c r="C15" s="203"/>
      <c r="D15" s="204"/>
      <c r="E15" s="204"/>
      <c r="F15" s="132"/>
      <c r="G15" s="132">
        <f>SUM(G6:G14)</f>
        <v>2217740.2000000002</v>
      </c>
      <c r="H15" s="205"/>
      <c r="I15" s="205"/>
      <c r="J15" s="203"/>
    </row>
    <row r="16" spans="1:18" ht="25.5" customHeight="1" x14ac:dyDescent="0.25">
      <c r="A16" s="182" t="s">
        <v>241</v>
      </c>
      <c r="B16" s="181" t="s">
        <v>239</v>
      </c>
      <c r="C16" s="181" t="s">
        <v>242</v>
      </c>
      <c r="D16" s="184" t="s">
        <v>6</v>
      </c>
      <c r="E16" s="184">
        <v>1</v>
      </c>
      <c r="F16" s="614">
        <v>1600000</v>
      </c>
      <c r="G16" s="614">
        <v>1600000</v>
      </c>
      <c r="H16" s="185" t="s">
        <v>365</v>
      </c>
      <c r="I16" s="185" t="s">
        <v>228</v>
      </c>
      <c r="J16" s="181" t="s">
        <v>243</v>
      </c>
    </row>
    <row r="17" spans="1:10" ht="35.25" customHeight="1" x14ac:dyDescent="0.25">
      <c r="A17" s="637" t="s">
        <v>244</v>
      </c>
      <c r="B17" s="637" t="s">
        <v>239</v>
      </c>
      <c r="C17" s="637" t="s">
        <v>245</v>
      </c>
      <c r="D17" s="184" t="s">
        <v>6</v>
      </c>
      <c r="E17" s="184">
        <v>1</v>
      </c>
      <c r="F17" s="614">
        <v>673000</v>
      </c>
      <c r="G17" s="614">
        <v>673000</v>
      </c>
      <c r="H17" s="185"/>
      <c r="I17" s="279" t="s">
        <v>228</v>
      </c>
      <c r="J17" s="181" t="s">
        <v>246</v>
      </c>
    </row>
    <row r="18" spans="1:10" ht="25.5" customHeight="1" x14ac:dyDescent="0.25">
      <c r="A18" s="642"/>
      <c r="B18" s="642"/>
      <c r="C18" s="642"/>
      <c r="D18" s="184" t="s">
        <v>6</v>
      </c>
      <c r="E18" s="184">
        <v>1</v>
      </c>
      <c r="F18" s="614">
        <v>260000</v>
      </c>
      <c r="G18" s="614">
        <v>260000</v>
      </c>
      <c r="H18" s="185"/>
      <c r="I18" s="279" t="s">
        <v>228</v>
      </c>
      <c r="J18" s="181" t="s">
        <v>247</v>
      </c>
    </row>
    <row r="19" spans="1:10" ht="25.5" customHeight="1" x14ac:dyDescent="0.25">
      <c r="A19" s="642"/>
      <c r="B19" s="642"/>
      <c r="C19" s="642"/>
      <c r="D19" s="201" t="s">
        <v>6</v>
      </c>
      <c r="E19" s="201">
        <v>1</v>
      </c>
      <c r="F19" s="614">
        <v>350000</v>
      </c>
      <c r="G19" s="614">
        <v>350000</v>
      </c>
      <c r="H19" s="558"/>
      <c r="I19" s="558" t="s">
        <v>228</v>
      </c>
      <c r="J19" s="559" t="s">
        <v>248</v>
      </c>
    </row>
    <row r="20" spans="1:10" ht="25.5" customHeight="1" x14ac:dyDescent="0.25">
      <c r="A20" s="642"/>
      <c r="B20" s="642"/>
      <c r="C20" s="642"/>
      <c r="D20" s="201" t="s">
        <v>6</v>
      </c>
      <c r="E20" s="201">
        <v>1</v>
      </c>
      <c r="F20" s="614">
        <v>210000</v>
      </c>
      <c r="G20" s="614">
        <v>210000</v>
      </c>
      <c r="H20" s="558"/>
      <c r="I20" s="558" t="s">
        <v>228</v>
      </c>
      <c r="J20" s="559" t="s">
        <v>249</v>
      </c>
    </row>
    <row r="21" spans="1:10" ht="25.5" customHeight="1" x14ac:dyDescent="0.25">
      <c r="A21" s="642"/>
      <c r="B21" s="642"/>
      <c r="C21" s="642"/>
      <c r="D21" s="184" t="s">
        <v>6</v>
      </c>
      <c r="E21" s="184">
        <v>10</v>
      </c>
      <c r="F21" s="614">
        <v>66000</v>
      </c>
      <c r="G21" s="614">
        <v>660000</v>
      </c>
      <c r="H21" s="185"/>
      <c r="I21" s="279" t="s">
        <v>228</v>
      </c>
      <c r="J21" s="181" t="s">
        <v>250</v>
      </c>
    </row>
    <row r="22" spans="1:10" ht="25.5" customHeight="1" x14ac:dyDescent="0.25">
      <c r="A22" s="642"/>
      <c r="B22" s="642"/>
      <c r="C22" s="642"/>
      <c r="D22" s="184" t="s">
        <v>6</v>
      </c>
      <c r="E22" s="184">
        <v>8</v>
      </c>
      <c r="F22" s="614">
        <v>27500</v>
      </c>
      <c r="G22" s="614">
        <v>220000</v>
      </c>
      <c r="H22" s="185"/>
      <c r="I22" s="279" t="s">
        <v>228</v>
      </c>
      <c r="J22" s="181" t="s">
        <v>251</v>
      </c>
    </row>
    <row r="23" spans="1:10" ht="25.5" customHeight="1" x14ac:dyDescent="0.25">
      <c r="A23" s="642"/>
      <c r="B23" s="642"/>
      <c r="C23" s="642"/>
      <c r="D23" s="184" t="s">
        <v>6</v>
      </c>
      <c r="E23" s="184">
        <v>5</v>
      </c>
      <c r="F23" s="614">
        <v>3500</v>
      </c>
      <c r="G23" s="614">
        <v>17500</v>
      </c>
      <c r="H23" s="185"/>
      <c r="I23" s="279" t="s">
        <v>228</v>
      </c>
      <c r="J23" s="181" t="s">
        <v>252</v>
      </c>
    </row>
    <row r="24" spans="1:10" ht="25.5" customHeight="1" x14ac:dyDescent="0.25">
      <c r="A24" s="642"/>
      <c r="B24" s="642"/>
      <c r="C24" s="642"/>
      <c r="D24" s="184" t="s">
        <v>6</v>
      </c>
      <c r="E24" s="184">
        <v>2</v>
      </c>
      <c r="F24" s="614">
        <v>3000</v>
      </c>
      <c r="G24" s="614">
        <v>6000</v>
      </c>
      <c r="H24" s="185"/>
      <c r="I24" s="279" t="s">
        <v>228</v>
      </c>
      <c r="J24" s="181" t="s">
        <v>253</v>
      </c>
    </row>
    <row r="25" spans="1:10" ht="25.5" customHeight="1" x14ac:dyDescent="0.25">
      <c r="A25" s="642"/>
      <c r="B25" s="642"/>
      <c r="C25" s="642"/>
      <c r="D25" s="184" t="s">
        <v>254</v>
      </c>
      <c r="E25" s="184">
        <v>5</v>
      </c>
      <c r="F25" s="614">
        <v>20000</v>
      </c>
      <c r="G25" s="614">
        <v>100000</v>
      </c>
      <c r="H25" s="185"/>
      <c r="I25" s="279" t="s">
        <v>228</v>
      </c>
      <c r="J25" s="181" t="s">
        <v>255</v>
      </c>
    </row>
    <row r="26" spans="1:10" ht="25.5" customHeight="1" x14ac:dyDescent="0.25">
      <c r="A26" s="642"/>
      <c r="B26" s="642"/>
      <c r="C26" s="642"/>
      <c r="D26" s="184" t="s">
        <v>6</v>
      </c>
      <c r="E26" s="184">
        <v>5</v>
      </c>
      <c r="F26" s="614">
        <v>9000</v>
      </c>
      <c r="G26" s="614">
        <v>45000</v>
      </c>
      <c r="H26" s="185"/>
      <c r="I26" s="279" t="s">
        <v>228</v>
      </c>
      <c r="J26" s="181" t="s">
        <v>256</v>
      </c>
    </row>
    <row r="27" spans="1:10" ht="25.5" customHeight="1" x14ac:dyDescent="0.25">
      <c r="A27" s="642"/>
      <c r="B27" s="642"/>
      <c r="C27" s="642"/>
      <c r="D27" s="184" t="s">
        <v>91</v>
      </c>
      <c r="E27" s="184">
        <v>1</v>
      </c>
      <c r="F27" s="614">
        <v>49500</v>
      </c>
      <c r="G27" s="614">
        <v>49500</v>
      </c>
      <c r="H27" s="185"/>
      <c r="I27" s="279" t="s">
        <v>228</v>
      </c>
      <c r="J27" s="181" t="s">
        <v>257</v>
      </c>
    </row>
    <row r="28" spans="1:10" ht="25.5" customHeight="1" x14ac:dyDescent="0.25">
      <c r="A28" s="642"/>
      <c r="B28" s="642"/>
      <c r="C28" s="642"/>
      <c r="D28" s="184" t="s">
        <v>6</v>
      </c>
      <c r="E28" s="184">
        <v>5</v>
      </c>
      <c r="F28" s="614">
        <v>5500</v>
      </c>
      <c r="G28" s="614">
        <v>27500</v>
      </c>
      <c r="H28" s="185"/>
      <c r="I28" s="279" t="s">
        <v>228</v>
      </c>
      <c r="J28" s="181" t="s">
        <v>258</v>
      </c>
    </row>
    <row r="29" spans="1:10" ht="25.5" customHeight="1" x14ac:dyDescent="0.25">
      <c r="A29" s="642"/>
      <c r="B29" s="642"/>
      <c r="C29" s="642"/>
      <c r="D29" s="184" t="s">
        <v>6</v>
      </c>
      <c r="E29" s="184">
        <v>10</v>
      </c>
      <c r="F29" s="614">
        <v>4400</v>
      </c>
      <c r="G29" s="614">
        <v>44000</v>
      </c>
      <c r="H29" s="185"/>
      <c r="I29" s="279" t="s">
        <v>228</v>
      </c>
      <c r="J29" s="181" t="s">
        <v>259</v>
      </c>
    </row>
    <row r="30" spans="1:10" ht="25.5" customHeight="1" x14ac:dyDescent="0.25">
      <c r="A30" s="642"/>
      <c r="B30" s="642"/>
      <c r="C30" s="642"/>
      <c r="D30" s="184" t="s">
        <v>6</v>
      </c>
      <c r="E30" s="184">
        <v>2</v>
      </c>
      <c r="F30" s="614">
        <v>2500</v>
      </c>
      <c r="G30" s="614">
        <v>5000</v>
      </c>
      <c r="H30" s="185"/>
      <c r="I30" s="279" t="s">
        <v>228</v>
      </c>
      <c r="J30" s="181" t="s">
        <v>260</v>
      </c>
    </row>
    <row r="31" spans="1:10" ht="25.5" customHeight="1" x14ac:dyDescent="0.25">
      <c r="A31" s="642"/>
      <c r="B31" s="642"/>
      <c r="C31" s="642"/>
      <c r="D31" s="184" t="s">
        <v>6</v>
      </c>
      <c r="E31" s="184">
        <v>3</v>
      </c>
      <c r="F31" s="614">
        <v>2200</v>
      </c>
      <c r="G31" s="614">
        <v>6600</v>
      </c>
      <c r="H31" s="185"/>
      <c r="I31" s="279" t="s">
        <v>228</v>
      </c>
      <c r="J31" s="181" t="s">
        <v>261</v>
      </c>
    </row>
    <row r="32" spans="1:10" ht="25.5" customHeight="1" x14ac:dyDescent="0.25">
      <c r="A32" s="642"/>
      <c r="B32" s="642"/>
      <c r="C32" s="642"/>
      <c r="D32" s="184" t="s">
        <v>6</v>
      </c>
      <c r="E32" s="184">
        <v>1</v>
      </c>
      <c r="F32" s="614">
        <v>12700</v>
      </c>
      <c r="G32" s="614">
        <v>12700</v>
      </c>
      <c r="H32" s="185"/>
      <c r="I32" s="279" t="s">
        <v>228</v>
      </c>
      <c r="J32" s="181" t="s">
        <v>262</v>
      </c>
    </row>
    <row r="33" spans="1:10" ht="25.5" customHeight="1" x14ac:dyDescent="0.25">
      <c r="A33" s="642"/>
      <c r="B33" s="642"/>
      <c r="C33" s="642"/>
      <c r="D33" s="184" t="s">
        <v>6</v>
      </c>
      <c r="E33" s="184">
        <v>2</v>
      </c>
      <c r="F33" s="614">
        <v>2000</v>
      </c>
      <c r="G33" s="614">
        <v>4000</v>
      </c>
      <c r="H33" s="185"/>
      <c r="I33" s="279" t="s">
        <v>228</v>
      </c>
      <c r="J33" s="181" t="s">
        <v>263</v>
      </c>
    </row>
    <row r="34" spans="1:10" ht="25.5" customHeight="1" x14ac:dyDescent="0.25">
      <c r="A34" s="642"/>
      <c r="B34" s="642"/>
      <c r="C34" s="642"/>
      <c r="D34" s="201" t="s">
        <v>265</v>
      </c>
      <c r="E34" s="184">
        <v>3</v>
      </c>
      <c r="F34" s="614">
        <v>13800</v>
      </c>
      <c r="G34" s="614">
        <v>41400</v>
      </c>
      <c r="H34" s="185"/>
      <c r="I34" s="279" t="s">
        <v>228</v>
      </c>
      <c r="J34" s="184" t="s">
        <v>264</v>
      </c>
    </row>
    <row r="35" spans="1:10" ht="25.5" customHeight="1" x14ac:dyDescent="0.25">
      <c r="A35" s="642"/>
      <c r="B35" s="642"/>
      <c r="C35" s="642"/>
      <c r="D35" s="201" t="s">
        <v>6</v>
      </c>
      <c r="E35" s="184">
        <v>2</v>
      </c>
      <c r="F35" s="614">
        <v>1600</v>
      </c>
      <c r="G35" s="614">
        <v>3200</v>
      </c>
      <c r="H35" s="185"/>
      <c r="I35" s="279" t="s">
        <v>228</v>
      </c>
      <c r="J35" s="184" t="s">
        <v>266</v>
      </c>
    </row>
    <row r="36" spans="1:10" ht="25.5" customHeight="1" x14ac:dyDescent="0.25">
      <c r="A36" s="642"/>
      <c r="B36" s="642"/>
      <c r="C36" s="642"/>
      <c r="D36" s="201" t="s">
        <v>6</v>
      </c>
      <c r="E36" s="184">
        <v>5</v>
      </c>
      <c r="F36" s="614">
        <v>1400</v>
      </c>
      <c r="G36" s="614">
        <v>7000</v>
      </c>
      <c r="H36" s="185"/>
      <c r="I36" s="279" t="s">
        <v>228</v>
      </c>
      <c r="J36" s="184" t="s">
        <v>267</v>
      </c>
    </row>
    <row r="37" spans="1:10" ht="25.5" customHeight="1" x14ac:dyDescent="0.25">
      <c r="A37" s="642"/>
      <c r="B37" s="642"/>
      <c r="C37" s="642"/>
      <c r="D37" s="201" t="s">
        <v>6</v>
      </c>
      <c r="E37" s="184">
        <v>5</v>
      </c>
      <c r="F37" s="614">
        <v>1400</v>
      </c>
      <c r="G37" s="614">
        <v>7000</v>
      </c>
      <c r="H37" s="185"/>
      <c r="I37" s="279" t="s">
        <v>228</v>
      </c>
      <c r="J37" s="184" t="s">
        <v>268</v>
      </c>
    </row>
    <row r="38" spans="1:10" ht="25.5" customHeight="1" x14ac:dyDescent="0.25">
      <c r="A38" s="642"/>
      <c r="B38" s="642"/>
      <c r="C38" s="642"/>
      <c r="D38" s="201" t="s">
        <v>6</v>
      </c>
      <c r="E38" s="184">
        <v>5</v>
      </c>
      <c r="F38" s="614">
        <v>1400</v>
      </c>
      <c r="G38" s="614">
        <v>8500</v>
      </c>
      <c r="H38" s="185"/>
      <c r="I38" s="279" t="s">
        <v>228</v>
      </c>
      <c r="J38" s="184" t="s">
        <v>269</v>
      </c>
    </row>
    <row r="39" spans="1:10" ht="25.5" customHeight="1" x14ac:dyDescent="0.25">
      <c r="A39" s="642"/>
      <c r="B39" s="642"/>
      <c r="C39" s="642"/>
      <c r="D39" s="201" t="s">
        <v>6</v>
      </c>
      <c r="E39" s="184">
        <v>2</v>
      </c>
      <c r="F39" s="614">
        <v>1200</v>
      </c>
      <c r="G39" s="614">
        <v>2400</v>
      </c>
      <c r="H39" s="185"/>
      <c r="I39" s="279" t="s">
        <v>228</v>
      </c>
      <c r="J39" s="184" t="s">
        <v>270</v>
      </c>
    </row>
    <row r="40" spans="1:10" ht="25.5" customHeight="1" x14ac:dyDescent="0.25">
      <c r="A40" s="642"/>
      <c r="B40" s="642"/>
      <c r="C40" s="642"/>
      <c r="D40" s="201" t="s">
        <v>6</v>
      </c>
      <c r="E40" s="184">
        <v>3</v>
      </c>
      <c r="F40" s="614">
        <v>2200</v>
      </c>
      <c r="G40" s="614">
        <v>6600</v>
      </c>
      <c r="H40" s="185"/>
      <c r="I40" s="279" t="s">
        <v>228</v>
      </c>
      <c r="J40" s="184" t="s">
        <v>271</v>
      </c>
    </row>
    <row r="41" spans="1:10" ht="25.5" customHeight="1" x14ac:dyDescent="0.25">
      <c r="A41" s="642"/>
      <c r="B41" s="642"/>
      <c r="C41" s="642"/>
      <c r="D41" s="201" t="s">
        <v>6</v>
      </c>
      <c r="E41" s="184">
        <v>10</v>
      </c>
      <c r="F41" s="614">
        <v>8100</v>
      </c>
      <c r="G41" s="614">
        <v>81000</v>
      </c>
      <c r="H41" s="185"/>
      <c r="I41" s="279" t="s">
        <v>228</v>
      </c>
      <c r="J41" s="184" t="s">
        <v>272</v>
      </c>
    </row>
    <row r="42" spans="1:10" ht="25.5" customHeight="1" x14ac:dyDescent="0.25">
      <c r="A42" s="642"/>
      <c r="B42" s="642"/>
      <c r="C42" s="642"/>
      <c r="D42" s="201" t="s">
        <v>5</v>
      </c>
      <c r="E42" s="184">
        <v>1</v>
      </c>
      <c r="F42" s="614">
        <v>32250</v>
      </c>
      <c r="G42" s="614">
        <v>32250</v>
      </c>
      <c r="H42" s="185"/>
      <c r="I42" s="279" t="s">
        <v>228</v>
      </c>
      <c r="J42" s="184" t="s">
        <v>273</v>
      </c>
    </row>
    <row r="43" spans="1:10" ht="25.5" customHeight="1" x14ac:dyDescent="0.25">
      <c r="A43" s="642"/>
      <c r="B43" s="642"/>
      <c r="C43" s="642"/>
      <c r="D43" s="201" t="s">
        <v>5</v>
      </c>
      <c r="E43" s="184">
        <v>1</v>
      </c>
      <c r="F43" s="614">
        <v>20000</v>
      </c>
      <c r="G43" s="614">
        <v>20000</v>
      </c>
      <c r="H43" s="185"/>
      <c r="I43" s="279" t="s">
        <v>228</v>
      </c>
      <c r="J43" s="184" t="s">
        <v>274</v>
      </c>
    </row>
    <row r="44" spans="1:10" ht="25.5" customHeight="1" x14ac:dyDescent="0.25">
      <c r="A44" s="642"/>
      <c r="B44" s="642"/>
      <c r="C44" s="642"/>
      <c r="D44" s="201" t="s">
        <v>6</v>
      </c>
      <c r="E44" s="184">
        <v>1</v>
      </c>
      <c r="F44" s="614">
        <v>27000</v>
      </c>
      <c r="G44" s="614">
        <v>27000</v>
      </c>
      <c r="H44" s="185"/>
      <c r="I44" s="279" t="s">
        <v>228</v>
      </c>
      <c r="J44" s="184" t="s">
        <v>275</v>
      </c>
    </row>
    <row r="45" spans="1:10" ht="25.5" customHeight="1" x14ac:dyDescent="0.25">
      <c r="A45" s="638"/>
      <c r="B45" s="638"/>
      <c r="C45" s="638"/>
      <c r="D45" s="201" t="s">
        <v>6</v>
      </c>
      <c r="E45" s="184">
        <v>3</v>
      </c>
      <c r="F45" s="614">
        <v>4500</v>
      </c>
      <c r="G45" s="614">
        <v>13500</v>
      </c>
      <c r="H45" s="185"/>
      <c r="I45" s="279" t="s">
        <v>228</v>
      </c>
      <c r="J45" s="184" t="s">
        <v>276</v>
      </c>
    </row>
    <row r="46" spans="1:10" ht="25.5" customHeight="1" x14ac:dyDescent="0.25">
      <c r="A46" s="493" t="s">
        <v>277</v>
      </c>
      <c r="B46" s="179" t="s">
        <v>280</v>
      </c>
      <c r="C46" s="179" t="s">
        <v>242</v>
      </c>
      <c r="D46" s="201" t="s">
        <v>6</v>
      </c>
      <c r="E46" s="184">
        <v>1</v>
      </c>
      <c r="F46" s="614">
        <v>977000</v>
      </c>
      <c r="G46" s="614">
        <v>977000</v>
      </c>
      <c r="H46" s="185" t="s">
        <v>325</v>
      </c>
      <c r="I46" s="185" t="s">
        <v>228</v>
      </c>
      <c r="J46" s="184" t="s">
        <v>278</v>
      </c>
    </row>
    <row r="47" spans="1:10" ht="25.5" customHeight="1" x14ac:dyDescent="0.25">
      <c r="A47" s="210" t="s">
        <v>299</v>
      </c>
      <c r="B47" s="179" t="s">
        <v>217</v>
      </c>
      <c r="C47" s="179" t="s">
        <v>300</v>
      </c>
      <c r="D47" s="201" t="s">
        <v>233</v>
      </c>
      <c r="E47" s="184">
        <v>600</v>
      </c>
      <c r="F47" s="614">
        <f>G47/E47</f>
        <v>203</v>
      </c>
      <c r="G47" s="614">
        <v>121800</v>
      </c>
      <c r="H47" s="185" t="s">
        <v>54</v>
      </c>
      <c r="I47" s="185" t="s">
        <v>228</v>
      </c>
      <c r="J47" s="184" t="s">
        <v>237</v>
      </c>
    </row>
    <row r="48" spans="1:10" ht="25.5" customHeight="1" x14ac:dyDescent="0.25">
      <c r="A48" s="210" t="s">
        <v>301</v>
      </c>
      <c r="B48" s="220" t="s">
        <v>324</v>
      </c>
      <c r="C48" s="220" t="s">
        <v>242</v>
      </c>
      <c r="D48" s="201" t="s">
        <v>6</v>
      </c>
      <c r="E48" s="214">
        <v>1</v>
      </c>
      <c r="F48" s="614">
        <v>125940</v>
      </c>
      <c r="G48" s="614">
        <v>125940</v>
      </c>
      <c r="H48" s="215" t="s">
        <v>111</v>
      </c>
      <c r="I48" s="215" t="s">
        <v>228</v>
      </c>
      <c r="J48" s="214" t="s">
        <v>323</v>
      </c>
    </row>
    <row r="49" spans="1:10" ht="25.5" customHeight="1" x14ac:dyDescent="0.25">
      <c r="A49" s="242" t="s">
        <v>598</v>
      </c>
      <c r="B49" s="492" t="s">
        <v>555</v>
      </c>
      <c r="C49" s="492" t="s">
        <v>242</v>
      </c>
      <c r="D49" s="201" t="s">
        <v>6</v>
      </c>
      <c r="E49" s="494">
        <v>1</v>
      </c>
      <c r="F49" s="614">
        <v>388740</v>
      </c>
      <c r="G49" s="614">
        <v>388740</v>
      </c>
      <c r="H49" s="496"/>
      <c r="I49" s="496" t="s">
        <v>228</v>
      </c>
      <c r="J49" s="494" t="s">
        <v>599</v>
      </c>
    </row>
    <row r="50" spans="1:10" ht="25.5" customHeight="1" x14ac:dyDescent="0.25">
      <c r="A50" s="502" t="s">
        <v>600</v>
      </c>
      <c r="B50" s="492" t="s">
        <v>555</v>
      </c>
      <c r="C50" s="492" t="s">
        <v>571</v>
      </c>
      <c r="D50" s="201" t="s">
        <v>6</v>
      </c>
      <c r="E50" s="494">
        <v>1</v>
      </c>
      <c r="F50" s="614">
        <v>27350</v>
      </c>
      <c r="G50" s="614">
        <v>27350</v>
      </c>
      <c r="H50" s="496"/>
      <c r="I50" s="496" t="s">
        <v>228</v>
      </c>
      <c r="J50" s="492" t="s">
        <v>571</v>
      </c>
    </row>
    <row r="51" spans="1:10" ht="25.5" customHeight="1" x14ac:dyDescent="0.25">
      <c r="A51" s="242" t="s">
        <v>601</v>
      </c>
      <c r="B51" s="492"/>
      <c r="C51" s="492"/>
      <c r="D51" s="201" t="s">
        <v>6</v>
      </c>
      <c r="E51" s="494">
        <v>1</v>
      </c>
      <c r="F51" s="495">
        <v>792000</v>
      </c>
      <c r="G51" s="495">
        <v>792000</v>
      </c>
      <c r="H51" s="496" t="s">
        <v>603</v>
      </c>
      <c r="I51" s="496" t="s">
        <v>228</v>
      </c>
      <c r="J51" s="492"/>
    </row>
    <row r="52" spans="1:10" ht="25.5" customHeight="1" x14ac:dyDescent="0.25">
      <c r="A52" s="242" t="s">
        <v>602</v>
      </c>
      <c r="B52" s="492"/>
      <c r="C52" s="492"/>
      <c r="D52" s="201" t="s">
        <v>6</v>
      </c>
      <c r="E52" s="494">
        <v>1</v>
      </c>
      <c r="F52" s="495">
        <v>251000</v>
      </c>
      <c r="G52" s="495">
        <v>251000</v>
      </c>
      <c r="H52" s="496" t="s">
        <v>572</v>
      </c>
      <c r="I52" s="507" t="s">
        <v>228</v>
      </c>
      <c r="J52" s="492"/>
    </row>
    <row r="53" spans="1:10" ht="34.5" customHeight="1" x14ac:dyDescent="0.25">
      <c r="A53" s="536" t="s">
        <v>626</v>
      </c>
      <c r="B53" s="515"/>
      <c r="C53" s="515"/>
      <c r="D53" s="201" t="s">
        <v>6</v>
      </c>
      <c r="E53" s="519">
        <v>1</v>
      </c>
      <c r="F53" s="520">
        <v>314990</v>
      </c>
      <c r="G53" s="520">
        <v>314990</v>
      </c>
      <c r="H53" s="521"/>
      <c r="I53" s="521" t="s">
        <v>228</v>
      </c>
      <c r="J53" s="515" t="s">
        <v>441</v>
      </c>
    </row>
    <row r="54" spans="1:10" x14ac:dyDescent="0.25">
      <c r="A54" s="6"/>
      <c r="B54" s="6"/>
      <c r="C54" s="6"/>
      <c r="D54" s="59"/>
      <c r="E54" s="59"/>
      <c r="F54" s="59"/>
      <c r="G54" s="60">
        <f>SUM(G16:G53)</f>
        <v>7539470</v>
      </c>
      <c r="H54" s="61"/>
      <c r="I54" s="61"/>
      <c r="J54" s="59"/>
    </row>
  </sheetData>
  <mergeCells count="14">
    <mergeCell ref="J6:J7"/>
    <mergeCell ref="C2:N2"/>
    <mergeCell ref="I6:I7"/>
    <mergeCell ref="D6:D7"/>
    <mergeCell ref="E6:E7"/>
    <mergeCell ref="F6:F7"/>
    <mergeCell ref="G6:G7"/>
    <mergeCell ref="H6:H7"/>
    <mergeCell ref="B17:B45"/>
    <mergeCell ref="C17:C45"/>
    <mergeCell ref="A17:A45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АР23487758 (2)</vt:lpstr>
      <vt:lpstr>АР23486643</vt:lpstr>
      <vt:lpstr>АР23488151</vt:lpstr>
      <vt:lpstr>ПЦФ455-23-25(Насиев) (2)</vt:lpstr>
      <vt:lpstr>ПЦФ455-23-25(Онаев)</vt:lpstr>
      <vt:lpstr>АР19679451</vt:lpstr>
      <vt:lpstr>АР23489274</vt:lpstr>
      <vt:lpstr>ПЦФ-392 Монтаев</vt:lpstr>
      <vt:lpstr>АР23489173</vt:lpstr>
      <vt:lpstr>АР23487950</vt:lpstr>
      <vt:lpstr>АР19577569</vt:lpstr>
      <vt:lpstr>АР19579335</vt:lpstr>
      <vt:lpstr>Лист1</vt:lpstr>
      <vt:lpstr>АР23486846</vt:lpstr>
      <vt:lpstr>АР19175509</vt:lpstr>
      <vt:lpstr>АР19680057</vt:lpstr>
      <vt:lpstr>АР23490202</vt:lpstr>
      <vt:lpstr>АР19577616</vt:lpstr>
      <vt:lpstr>АР19679003</vt:lpstr>
      <vt:lpstr>АР23489500</vt:lpstr>
      <vt:lpstr>АР23488282</vt:lpstr>
      <vt:lpstr>АР23487588</vt:lpstr>
      <vt:lpstr>AP23490604</vt:lpstr>
      <vt:lpstr>АР23487474</vt:lpstr>
      <vt:lpstr>АР22782840</vt:lpstr>
      <vt:lpstr>Лист21</vt:lpstr>
      <vt:lpstr>АР2579123</vt:lpstr>
      <vt:lpstr>АР25796981</vt:lpstr>
      <vt:lpstr>АР25794283</vt:lpstr>
      <vt:lpstr>ПЦФ21025-27 BR28712545</vt:lpstr>
      <vt:lpstr>АР26101263</vt:lpstr>
      <vt:lpstr>АР26198215</vt:lpstr>
      <vt:lpstr>АР26198945</vt:lpstr>
      <vt:lpstr>АР26198903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2025-12-31T08:55:37Z</dcterms:modified>
</cp:coreProperties>
</file>