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" windowWidth="28800" windowHeight="12150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АР 19679003" sheetId="32" r:id="rId26"/>
    <sheet name="Лист21" sheetId="28" state="hidden" r:id="rId27"/>
    <sheet name="Лист2" sheetId="33" r:id="rId28"/>
    <sheet name="Лист3" sheetId="34" r:id="rId29"/>
  </sheets>
  <calcPr calcId="144525" refMode="R1C1"/>
</workbook>
</file>

<file path=xl/calcChain.xml><?xml version="1.0" encoding="utf-8"?>
<calcChain xmlns="http://schemas.openxmlformats.org/spreadsheetml/2006/main">
  <c r="G22" i="31" l="1"/>
  <c r="G14" i="25" l="1"/>
  <c r="G15" i="10" l="1"/>
  <c r="G14" i="7"/>
  <c r="G16" i="3"/>
  <c r="G14" i="19"/>
  <c r="G12" i="22"/>
  <c r="G11" i="27"/>
  <c r="F18" i="31" l="1"/>
  <c r="G18" i="31"/>
  <c r="G15" i="16" l="1"/>
  <c r="G14" i="10"/>
  <c r="G11" i="7"/>
  <c r="G12" i="7" s="1"/>
  <c r="G7" i="25"/>
  <c r="G10" i="25"/>
  <c r="G12" i="25" s="1"/>
  <c r="G8" i="25"/>
  <c r="G12" i="16"/>
  <c r="G13" i="16" s="1"/>
  <c r="G7" i="32"/>
  <c r="G7" i="22"/>
  <c r="G8" i="22" s="1"/>
  <c r="G9" i="32"/>
  <c r="G9" i="22" l="1"/>
  <c r="G10" i="22" s="1"/>
  <c r="G9" i="18" l="1"/>
  <c r="G19" i="24"/>
  <c r="G13" i="10" l="1"/>
  <c r="G15" i="20" l="1"/>
  <c r="G10" i="10" l="1"/>
  <c r="G11" i="18"/>
  <c r="G9" i="3" l="1"/>
  <c r="G10" i="3"/>
  <c r="G17" i="2" l="1"/>
  <c r="G12" i="3" l="1"/>
  <c r="G14" i="3" s="1"/>
  <c r="G8" i="24"/>
  <c r="F10" i="6"/>
  <c r="F9" i="6"/>
  <c r="F8" i="6"/>
  <c r="F7" i="6"/>
  <c r="G7" i="14" l="1"/>
  <c r="G8" i="19"/>
  <c r="G8" i="21"/>
  <c r="G9" i="9"/>
  <c r="G10" i="8"/>
  <c r="G10" i="7"/>
  <c r="F6" i="6"/>
  <c r="G11" i="6"/>
  <c r="G11" i="5"/>
  <c r="G10" i="4"/>
  <c r="G10" i="12"/>
  <c r="G9" i="13" l="1"/>
  <c r="G11" i="16"/>
  <c r="G10" i="17"/>
  <c r="G11" i="20"/>
  <c r="F6" i="23" l="1"/>
  <c r="G9" i="23"/>
  <c r="F7" i="27"/>
  <c r="G8" i="27"/>
  <c r="G12" i="31"/>
</calcChain>
</file>

<file path=xl/sharedStrings.xml><?xml version="1.0" encoding="utf-8"?>
<sst xmlns="http://schemas.openxmlformats.org/spreadsheetml/2006/main" count="866" uniqueCount="284">
  <si>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</si>
  <si>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</si>
  <si>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</si>
  <si>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</si>
  <si>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</si>
  <si>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</si>
  <si>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</si>
  <si>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</si>
  <si>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</si>
  <si>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</si>
  <si>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</si>
  <si>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</si>
  <si>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</si>
  <si>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</si>
  <si>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</si>
  <si>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</si>
  <si>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</si>
  <si>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</si>
  <si>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</si>
  <si>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</si>
  <si>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</si>
  <si>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</si>
  <si>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</si>
  <si>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</si>
  <si>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</si>
  <si>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</si>
  <si>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</si>
  <si>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</si>
  <si>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</si>
  <si>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</si>
  <si>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</si>
  <si>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</si>
  <si>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</si>
  <si>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</si>
  <si>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</si>
  <si>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</si>
  <si>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</si>
  <si>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</si>
  <si>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</si>
  <si>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</si>
  <si>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</si>
  <si>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</si>
  <si>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</si>
  <si>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</si>
  <si>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</si>
  <si>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</si>
  <si>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</si>
  <si>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</si>
  <si>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</si>
  <si>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</si>
  <si>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</si>
  <si>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</si>
  <si>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</si>
  <si>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</si>
  <si>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</si>
  <si>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</si>
  <si>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</si>
  <si>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</si>
  <si>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</si>
  <si>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</si>
  <si>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</si>
  <si>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</si>
  <si>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</si>
  <si>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</si>
  <si>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</si>
  <si>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</si>
  <si>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</si>
  <si>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</si>
  <si>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</si>
  <si>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</si>
  <si>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</si>
  <si>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</si>
  <si>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</si>
  <si>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до 31.12.2025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</si>
  <si>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</si>
  <si>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</si>
  <si>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</si>
  <si>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</si>
  <si>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</si>
  <si>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</si>
  <si>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</si>
  <si>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</si>
  <si>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</si>
  <si>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</si>
  <si>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</si>
  <si>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</si>
  <si>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</si>
  <si>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</si>
  <si>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</si>
  <si>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</si>
  <si>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</si>
  <si>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</si>
  <si>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</si>
  <si>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</si>
  <si>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</si>
  <si>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</si>
  <si>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</si>
  <si>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</si>
  <si>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</si>
  <si>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</si>
  <si>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</si>
  <si>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</si>
  <si>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</si>
  <si>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</si>
  <si>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</si>
  <si>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</si>
  <si>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</si>
  <si>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</si>
  <si>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</si>
  <si>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</si>
  <si>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</si>
  <si>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</si>
  <si>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</si>
  <si>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</si>
  <si>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</si>
  <si>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</si>
  <si>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</si>
  <si>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</si>
  <si>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</si>
  <si>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</si>
  <si>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</si>
  <si>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</si>
  <si>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</si>
  <si>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</si>
  <si>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</si>
  <si>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18.07.2025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</si>
  <si>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</si>
  <si>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</si>
  <si>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</si>
  <si>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</si>
  <si>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</si>
  <si>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</si>
  <si>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</si>
  <si>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</si>
  <si>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</si>
  <si>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</si>
  <si>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</si>
  <si>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</si>
  <si>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</si>
  <si>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</si>
  <si>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</si>
  <si>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</si>
  <si>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</si>
  <si>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</si>
  <si>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</si>
  <si>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</si>
  <si>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</si>
  <si>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</si>
  <si>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</si>
  <si>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</si>
  <si>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</si>
  <si>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</si>
  <si>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</si>
  <si>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</si>
  <si>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</si>
  <si>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</si>
  <si>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</si>
  <si>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</si>
  <si>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</si>
  <si>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</si>
  <si>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Реестр приобретенных товаров, работ и услуг в рамках выполнения  АР19679451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</si>
  <si>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</si>
  <si>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</si>
  <si>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</si>
  <si>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</si>
  <si>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</si>
  <si>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</si>
  <si>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</si>
  <si>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</si>
  <si>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</si>
  <si>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</si>
  <si>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</si>
  <si>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</si>
  <si>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</si>
  <si>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</si>
  <si>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</si>
  <si>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</si>
  <si>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</si>
  <si>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</si>
  <si>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</si>
  <si>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</si>
  <si>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</si>
  <si>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выполнен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</si>
  <si>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</si>
  <si>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</si>
  <si>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</si>
  <si>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</si>
  <si>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</si>
  <si>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</si>
  <si>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</si>
  <si>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</si>
  <si>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Статус выполения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</si>
  <si>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</si>
  <si>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</si>
  <si>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</si>
  <si>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</si>
  <si>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</si>
  <si>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</si>
  <si>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</si>
  <si>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</si>
  <si>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2025г</t>
  </si>
  <si>
    <t>№9 от 22.05.2025г.</t>
  </si>
  <si>
    <t xml:space="preserve">   Реестр приобретенных товаров, работ и услуг в рамках выполнения  AP19679003 за 2025 год</t>
  </si>
  <si>
    <t>№9 от 22.05.2025г</t>
  </si>
  <si>
    <t xml:space="preserve">ТОО «SAT engineering solutions »                                                 Договор  №8 от 23.05.2025г. </t>
  </si>
  <si>
    <t>Договор  №8 от 23.05.2025г.   на приобретение оборудование Магистралные (филтр) АБФ-ББ-ПР ( УГП-КОКОС  с картриджем)</t>
  </si>
  <si>
    <t xml:space="preserve">ТОО «Sanzhar export trade» </t>
  </si>
  <si>
    <t>2025г.</t>
  </si>
  <si>
    <t>ТОО «PLEM PLUS», договор №61 от 23.05.2025г.</t>
  </si>
  <si>
    <t>Поставка материалов</t>
  </si>
  <si>
    <t>Услуга</t>
  </si>
  <si>
    <t>20 000 руб *6,32=126400тг</t>
  </si>
  <si>
    <t>Договор  № 01/26/05/2025 от 26.05.2025г   на приобретение Лабораторный холодильник POZIS XЛ-340 метал. Двери</t>
  </si>
  <si>
    <t>ТОО «ProMarket Group» Договор № 01/26/05/2025 от 26.05.2025г</t>
  </si>
  <si>
    <t>ТОО «Sanzhar export trade»                             Договор  №Д-20052/1 от 23.05.2025 г</t>
  </si>
  <si>
    <t>Итого</t>
  </si>
  <si>
    <t>Всероссийский ветеринарный научно-исследовательский институт птицеводства                     Договор  №20 от 27.05.2025г.</t>
  </si>
  <si>
    <t xml:space="preserve"> приобретение материалов  Сканер для сельскохозчяйственных животных RBC+S03</t>
  </si>
  <si>
    <t xml:space="preserve">   приобретение материалов чипы</t>
  </si>
  <si>
    <t>повышения квалификации</t>
  </si>
  <si>
    <t>ИП "ENAMAX"                      Договор №17 от 26.05.2025г.</t>
  </si>
  <si>
    <t>приобретение оборудование PCR Cabinet PCR 1000</t>
  </si>
  <si>
    <t>ИП «ENAMAX»                                       Договор №16 от 26.05.2025г.</t>
  </si>
  <si>
    <t xml:space="preserve"> приобретение оборудование биобезопасный бокс Biosafety Cabinet BSC-1100IIA2-X (220V) (класс IIA2-X)</t>
  </si>
  <si>
    <t>приобретение оборудование (брудер для 90 цыплят)</t>
  </si>
  <si>
    <t>приобретение оборудование (брудер для 70 цыплят)</t>
  </si>
  <si>
    <t>ИП Стамоусов М.А.. Договор № 23 от 23.05.2025г.</t>
  </si>
  <si>
    <t>мешок</t>
  </si>
  <si>
    <t>Поставка расходных материалов, комбикормов</t>
  </si>
  <si>
    <t>ИП«A&amp;M Group»</t>
  </si>
  <si>
    <t>№13 от 20.06.2025г.</t>
  </si>
  <si>
    <t>приобретение расходных  материалов</t>
  </si>
  <si>
    <t xml:space="preserve">ИП «Стамоусов М.А.» </t>
  </si>
  <si>
    <t>№13 от 20.06.2025г</t>
  </si>
  <si>
    <t>Поставка ветеринарных препаратов</t>
  </si>
  <si>
    <t xml:space="preserve"> приобретение ветеринарных препаратов</t>
  </si>
  <si>
    <t xml:space="preserve">ТОО «Адвена» </t>
  </si>
  <si>
    <t>№ 12 от 19.06.2025 г.</t>
  </si>
  <si>
    <t>К-Р-20г датчик на растяжение</t>
  </si>
  <si>
    <t>№ 12 от  19.06.2025 г.</t>
  </si>
  <si>
    <t xml:space="preserve">ТОО «ДЕЛЬТА ИНЖИНИРИНГ» </t>
  </si>
  <si>
    <t>ТОО "УСХОС"</t>
  </si>
  <si>
    <t>аренда трактора</t>
  </si>
  <si>
    <t xml:space="preserve">Выполнение НИР </t>
  </si>
  <si>
    <t>"Национальный институт интеллектуальной собственности" Комитета по правам интеллектуальной собственности Министерства юстиции РК</t>
  </si>
  <si>
    <t xml:space="preserve">услуга на патент </t>
  </si>
  <si>
    <t>Подача патентных материалов заявки на изобретение</t>
  </si>
  <si>
    <t>Проведение экспертизы патентной заявки на изобретение</t>
  </si>
  <si>
    <t>33253,92+200 теңге комиссия</t>
  </si>
  <si>
    <t>Онлайн оплата государственных услуг о выдаче охранного документа на изобретение, включая комиссионный сбор</t>
  </si>
  <si>
    <t>Плата за свидетельства авторов</t>
  </si>
  <si>
    <t>Плата за поддержание в силе охранного документа</t>
  </si>
  <si>
    <t>№12 от 19.06.2025</t>
  </si>
  <si>
    <t>Услуга повышение квалификации</t>
  </si>
  <si>
    <t>ИП  «Аписфера» , №3 от20 .06.2025г</t>
  </si>
  <si>
    <t>ТОО «LABSOL» №13 от20 .06.2025г</t>
  </si>
  <si>
    <t>ИП «ПЛАСТ СЕРВИС»,            №1 от20 .06.2025г</t>
  </si>
  <si>
    <t>"Федеральный научный центр пчеловодства», №201 от23 .06.2025г</t>
  </si>
  <si>
    <t xml:space="preserve"> ИП "Laborant", №005 от20 .06.2025г</t>
  </si>
  <si>
    <t>Микроскоп цифровой Levenhuk Rainbow DM700LCD</t>
  </si>
  <si>
    <t>Материалы для выполнение НИР</t>
  </si>
  <si>
    <t>Повышение квалификации</t>
  </si>
  <si>
    <t>Микроскоп цифровой для лабораторных работ</t>
  </si>
  <si>
    <t>ТОО "Спецкомплект"</t>
  </si>
  <si>
    <t>№12 от 19.06.2025г</t>
  </si>
  <si>
    <t>Спецодежды для рабочих групп</t>
  </si>
  <si>
    <t>Поставка спецодежды</t>
  </si>
  <si>
    <t xml:space="preserve">ИП «АвтоЛайн» </t>
  </si>
  <si>
    <t>№14 от 04.07.2025г</t>
  </si>
  <si>
    <t xml:space="preserve">Автозапчасти </t>
  </si>
  <si>
    <t>Автозапчасти для автомобили</t>
  </si>
  <si>
    <t xml:space="preserve"> ТОО «Уральсктракторзапчасть» </t>
  </si>
  <si>
    <t>Строиматериалы</t>
  </si>
  <si>
    <t>7 позиция</t>
  </si>
  <si>
    <t xml:space="preserve">ТОО «ЭЙКОС» </t>
  </si>
  <si>
    <t>ТОО "КТК Сталь"</t>
  </si>
  <si>
    <t>Приобретение материалов</t>
  </si>
  <si>
    <t>28 позиции</t>
  </si>
  <si>
    <t xml:space="preserve">ТОО «RadioMart.kz» </t>
  </si>
  <si>
    <t>№ 14 от 04.07.2025 г.</t>
  </si>
  <si>
    <t>Дисплей сенсорный</t>
  </si>
  <si>
    <t>Автокамера</t>
  </si>
  <si>
    <t>Диски Р14VAZ</t>
  </si>
  <si>
    <t>Для опорного колеса сеялки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</si>
</sst>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  <numFmt numFmtId="165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29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0" xfId="0" applyFont="1" applyBorder="1" applyAlignment="1">
      <alignment vertical="center" wrapText="1"/>
    </xf>
    <xf numFmtId="0" fontId="7" fillId="0" borderId="0" xfId="0" applyFont="1"/>
    <xf numFmtId="4" fontId="6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3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Fill="1"/>
    <xf numFmtId="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wrapText="1"/>
    </xf>
    <xf numFmtId="0" fontId="2" fillId="0" borderId="12" xfId="0" applyFont="1" applyFill="1" applyBorder="1"/>
    <xf numFmtId="4" fontId="2" fillId="0" borderId="12" xfId="0" applyNumberFormat="1" applyFont="1" applyFill="1" applyBorder="1"/>
    <xf numFmtId="4" fontId="2" fillId="0" borderId="18" xfId="0" applyNumberFormat="1" applyFont="1" applyFill="1" applyBorder="1"/>
    <xf numFmtId="0" fontId="2" fillId="0" borderId="13" xfId="0" applyFont="1" applyFill="1" applyBorder="1"/>
    <xf numFmtId="4" fontId="2" fillId="0" borderId="1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4" fontId="2" fillId="0" borderId="17" xfId="0" applyNumberFormat="1" applyFont="1" applyFill="1" applyBorder="1"/>
    <xf numFmtId="0" fontId="2" fillId="0" borderId="7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wrapText="1"/>
    </xf>
    <xf numFmtId="4" fontId="2" fillId="0" borderId="6" xfId="0" applyNumberFormat="1" applyFont="1" applyFill="1" applyBorder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3" fillId="0" borderId="1" xfId="15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4" fillId="0" borderId="1" xfId="15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2" fillId="0" borderId="1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/>
    <xf numFmtId="4" fontId="2" fillId="0" borderId="11" xfId="0" applyNumberFormat="1" applyFont="1" applyFill="1" applyBorder="1"/>
    <xf numFmtId="0" fontId="2" fillId="0" borderId="20" xfId="0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 shrinkToFit="1"/>
    </xf>
    <xf numFmtId="4" fontId="2" fillId="0" borderId="1" xfId="0" applyNumberFormat="1" applyFont="1" applyBorder="1"/>
    <xf numFmtId="0" fontId="16" fillId="0" borderId="1" xfId="0" applyFont="1" applyBorder="1"/>
    <xf numFmtId="3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top" wrapText="1"/>
    </xf>
    <xf numFmtId="0" fontId="1" fillId="0" borderId="8" xfId="0" applyFont="1" applyFill="1" applyBorder="1"/>
    <xf numFmtId="0" fontId="2" fillId="0" borderId="8" xfId="0" applyFont="1" applyFill="1" applyBorder="1"/>
    <xf numFmtId="4" fontId="1" fillId="0" borderId="5" xfId="0" applyNumberFormat="1" applyFont="1" applyFill="1" applyBorder="1" applyAlignment="1">
      <alignment vertical="center" wrapText="1"/>
    </xf>
    <xf numFmtId="4" fontId="2" fillId="0" borderId="18" xfId="0" applyNumberFormat="1" applyFont="1" applyFill="1" applyBorder="1" applyAlignment="1"/>
    <xf numFmtId="0" fontId="1" fillId="0" borderId="8" xfId="0" applyFont="1" applyFill="1" applyBorder="1" applyAlignment="1"/>
    <xf numFmtId="0" fontId="1" fillId="0" borderId="19" xfId="0" applyFont="1" applyFill="1" applyBorder="1" applyAlignment="1">
      <alignment wrapText="1"/>
    </xf>
    <xf numFmtId="0" fontId="6" fillId="0" borderId="1" xfId="12" applyNumberFormat="1" applyFont="1" applyFill="1" applyBorder="1" applyAlignment="1">
      <alignment horizontal="left" vertical="center" wrapText="1"/>
    </xf>
    <xf numFmtId="4" fontId="6" fillId="0" borderId="1" xfId="12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top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65" fontId="3" fillId="0" borderId="1" xfId="0" applyNumberFormat="1" applyFont="1" applyBorder="1" applyAlignment="1">
      <alignment wrapText="1"/>
    </xf>
    <xf numFmtId="0" fontId="1" fillId="0" borderId="8" xfId="0" applyFont="1" applyFill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3" fontId="1" fillId="0" borderId="8" xfId="0" applyNumberFormat="1" applyFont="1" applyFill="1" applyBorder="1" applyAlignment="1">
      <alignment vertical="top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2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</cellXfs>
  <cellStyles count="16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Обычный_АР19679451" xfId="15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abSelected="1" workbookViewId="0">
      <selection activeCell="C3" sqref="C3"/>
    </sheetView>
  </sheetViews>
  <sheetFormatPr defaultRowHeight="15" x14ac:dyDescent="0.25"/>
  <cols>
    <col min="1" max="1" width="15.140625" customWidth="1"/>
    <col min="2" max="2" width="16.7109375" customWidth="1"/>
    <col min="3" max="3" width="26.7109375" customWidth="1"/>
    <col min="6" max="6" width="12.140625" customWidth="1"/>
    <col min="7" max="7" width="12.85546875" customWidth="1"/>
    <col min="8" max="9" width="16.140625" customWidth="1"/>
    <col min="10" max="10" width="23.140625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203" t="s">
        <v>147</v>
      </c>
      <c r="B2" s="203"/>
      <c r="C2" s="203"/>
      <c r="D2" s="203"/>
      <c r="E2" s="203"/>
      <c r="F2" s="203"/>
      <c r="G2" s="203"/>
      <c r="H2" s="1"/>
      <c r="I2" s="1"/>
      <c r="J2" s="1"/>
    </row>
    <row r="3" spans="1:10" x14ac:dyDescent="0.25">
      <c r="A3" s="3"/>
      <c r="B3" s="3"/>
      <c r="C3" s="3"/>
      <c r="D3" s="1"/>
      <c r="E3" s="1"/>
      <c r="F3" s="1"/>
      <c r="G3" s="1"/>
      <c r="H3" s="1"/>
      <c r="I3" s="1"/>
      <c r="J3" s="1"/>
    </row>
    <row r="4" spans="1:10" x14ac:dyDescent="0.25">
      <c r="A4" s="17"/>
      <c r="B4" s="17"/>
      <c r="C4" s="18"/>
      <c r="D4" s="16"/>
      <c r="E4" s="1"/>
      <c r="F4" s="1"/>
      <c r="G4" s="1"/>
      <c r="H4" s="1"/>
      <c r="I4" s="1"/>
      <c r="J4" s="1"/>
    </row>
    <row r="5" spans="1:10" ht="38.25" customHeight="1" x14ac:dyDescent="0.25">
      <c r="A5" s="28" t="s">
        <v>48</v>
      </c>
      <c r="B5" s="28" t="s">
        <v>47</v>
      </c>
      <c r="C5" s="26" t="s">
        <v>44</v>
      </c>
      <c r="D5" s="26" t="s">
        <v>7</v>
      </c>
      <c r="E5" s="26" t="s">
        <v>0</v>
      </c>
      <c r="F5" s="26" t="s">
        <v>22</v>
      </c>
      <c r="G5" s="27" t="s">
        <v>51</v>
      </c>
      <c r="H5" s="26" t="s">
        <v>45</v>
      </c>
      <c r="I5" s="31" t="s">
        <v>181</v>
      </c>
      <c r="J5" s="26" t="s">
        <v>46</v>
      </c>
    </row>
    <row r="6" spans="1:10" ht="51" customHeight="1" x14ac:dyDescent="0.25">
      <c r="A6" s="204" t="s">
        <v>49</v>
      </c>
      <c r="B6" s="204" t="s">
        <v>148</v>
      </c>
      <c r="C6" s="20" t="s">
        <v>29</v>
      </c>
      <c r="D6" s="207" t="s">
        <v>26</v>
      </c>
      <c r="E6" s="207">
        <v>1</v>
      </c>
      <c r="F6" s="199" t="s">
        <v>189</v>
      </c>
      <c r="G6" s="199">
        <v>7981196</v>
      </c>
      <c r="H6" s="196" t="s">
        <v>65</v>
      </c>
      <c r="I6" s="49"/>
      <c r="J6" s="20" t="s">
        <v>29</v>
      </c>
    </row>
    <row r="7" spans="1:10" ht="51" customHeight="1" x14ac:dyDescent="0.25">
      <c r="A7" s="205"/>
      <c r="B7" s="205"/>
      <c r="C7" s="20" t="s">
        <v>30</v>
      </c>
      <c r="D7" s="208"/>
      <c r="E7" s="208"/>
      <c r="F7" s="200"/>
      <c r="G7" s="200"/>
      <c r="H7" s="197"/>
      <c r="I7" s="50"/>
      <c r="J7" s="20" t="s">
        <v>30</v>
      </c>
    </row>
    <row r="8" spans="1:10" ht="51" customHeight="1" x14ac:dyDescent="0.25">
      <c r="A8" s="205"/>
      <c r="B8" s="205"/>
      <c r="C8" s="20" t="s">
        <v>31</v>
      </c>
      <c r="D8" s="208"/>
      <c r="E8" s="208"/>
      <c r="F8" s="200"/>
      <c r="G8" s="200"/>
      <c r="H8" s="197"/>
      <c r="I8" s="50"/>
      <c r="J8" s="20" t="s">
        <v>31</v>
      </c>
    </row>
    <row r="9" spans="1:10" ht="51" customHeight="1" x14ac:dyDescent="0.25">
      <c r="A9" s="206"/>
      <c r="B9" s="206"/>
      <c r="C9" s="20" t="s">
        <v>32</v>
      </c>
      <c r="D9" s="209"/>
      <c r="E9" s="209"/>
      <c r="F9" s="201"/>
      <c r="G9" s="201"/>
      <c r="H9" s="198"/>
      <c r="I9" s="51"/>
      <c r="J9" s="20" t="s">
        <v>32</v>
      </c>
    </row>
    <row r="10" spans="1:10" ht="63" customHeight="1" x14ac:dyDescent="0.25">
      <c r="A10" s="15" t="s">
        <v>50</v>
      </c>
      <c r="B10" s="15" t="s">
        <v>149</v>
      </c>
      <c r="C10" s="20" t="s">
        <v>33</v>
      </c>
      <c r="D10" s="10" t="s">
        <v>26</v>
      </c>
      <c r="E10" s="10">
        <v>1</v>
      </c>
      <c r="F10" s="11">
        <v>20592</v>
      </c>
      <c r="G10" s="11">
        <v>20592</v>
      </c>
      <c r="H10" s="11" t="s">
        <v>66</v>
      </c>
      <c r="I10" s="52" t="s">
        <v>182</v>
      </c>
      <c r="J10" s="20" t="s">
        <v>33</v>
      </c>
    </row>
    <row r="11" spans="1:10" ht="16.5" customHeight="1" x14ac:dyDescent="0.25">
      <c r="A11" s="4"/>
      <c r="B11" s="4"/>
      <c r="C11" s="4"/>
      <c r="D11" s="2"/>
      <c r="E11" s="2"/>
      <c r="F11" s="2"/>
      <c r="G11" s="284"/>
      <c r="H11" s="284"/>
      <c r="I11" s="284"/>
      <c r="J11" s="2"/>
    </row>
    <row r="12" spans="1:10" x14ac:dyDescent="0.25">
      <c r="A12" s="188" t="s">
        <v>1</v>
      </c>
      <c r="B12" s="71"/>
      <c r="C12" s="71"/>
      <c r="D12" s="72"/>
      <c r="E12" s="72"/>
      <c r="F12" s="72"/>
      <c r="G12" s="74">
        <f>SUM(G6:G11)</f>
        <v>8001788</v>
      </c>
      <c r="H12" s="74"/>
      <c r="I12" s="74"/>
      <c r="J12" s="72"/>
    </row>
    <row r="13" spans="1:10" ht="25.5" x14ac:dyDescent="0.25">
      <c r="A13" s="195" t="s">
        <v>244</v>
      </c>
      <c r="B13" s="202" t="s">
        <v>237</v>
      </c>
      <c r="C13" s="120" t="s">
        <v>246</v>
      </c>
      <c r="D13" s="193" t="s">
        <v>26</v>
      </c>
      <c r="E13" s="122">
        <v>1</v>
      </c>
      <c r="F13" s="187">
        <v>20320.16</v>
      </c>
      <c r="G13" s="187">
        <v>20320.16</v>
      </c>
      <c r="H13" s="122" t="s">
        <v>200</v>
      </c>
      <c r="I13" s="195" t="s">
        <v>182</v>
      </c>
      <c r="J13" s="195" t="s">
        <v>245</v>
      </c>
    </row>
    <row r="14" spans="1:10" ht="39" x14ac:dyDescent="0.25">
      <c r="A14" s="291"/>
      <c r="B14" s="292"/>
      <c r="C14" s="75" t="s">
        <v>247</v>
      </c>
      <c r="D14" s="193" t="s">
        <v>26</v>
      </c>
      <c r="E14" s="77">
        <v>1</v>
      </c>
      <c r="F14" s="187">
        <v>66959.199999999997</v>
      </c>
      <c r="G14" s="187">
        <v>66959.199999999997</v>
      </c>
      <c r="H14" s="122" t="s">
        <v>200</v>
      </c>
      <c r="I14" s="292"/>
      <c r="J14" s="292"/>
    </row>
    <row r="15" spans="1:10" ht="64.5" x14ac:dyDescent="0.25">
      <c r="A15" s="291"/>
      <c r="B15" s="292"/>
      <c r="C15" s="75" t="s">
        <v>249</v>
      </c>
      <c r="D15" s="193" t="s">
        <v>26</v>
      </c>
      <c r="E15" s="77">
        <v>1</v>
      </c>
      <c r="F15" s="187" t="s">
        <v>248</v>
      </c>
      <c r="G15" s="187" t="s">
        <v>248</v>
      </c>
      <c r="H15" s="122" t="s">
        <v>200</v>
      </c>
      <c r="I15" s="292"/>
      <c r="J15" s="292"/>
    </row>
    <row r="16" spans="1:10" x14ac:dyDescent="0.25">
      <c r="A16" s="291"/>
      <c r="B16" s="292"/>
      <c r="C16" s="75" t="s">
        <v>250</v>
      </c>
      <c r="D16" s="193" t="s">
        <v>26</v>
      </c>
      <c r="E16" s="77"/>
      <c r="F16" s="187">
        <v>7760</v>
      </c>
      <c r="G16" s="187">
        <v>7760</v>
      </c>
      <c r="H16" s="122" t="s">
        <v>200</v>
      </c>
      <c r="I16" s="292"/>
      <c r="J16" s="292"/>
    </row>
    <row r="17" spans="1:10" ht="26.25" x14ac:dyDescent="0.25">
      <c r="A17" s="293"/>
      <c r="B17" s="294"/>
      <c r="C17" s="75" t="s">
        <v>251</v>
      </c>
      <c r="D17" s="193" t="s">
        <v>26</v>
      </c>
      <c r="E17" s="77">
        <v>1</v>
      </c>
      <c r="F17" s="187">
        <v>40640.32</v>
      </c>
      <c r="G17" s="187">
        <v>40640.32</v>
      </c>
      <c r="H17" s="122" t="s">
        <v>200</v>
      </c>
      <c r="I17" s="294"/>
      <c r="J17" s="294"/>
    </row>
    <row r="18" spans="1:10" ht="13.5" customHeight="1" x14ac:dyDescent="0.25">
      <c r="A18" s="188" t="s">
        <v>1</v>
      </c>
      <c r="B18" s="77"/>
      <c r="C18" s="77"/>
      <c r="D18" s="77"/>
      <c r="E18" s="77"/>
      <c r="F18" s="72">
        <f>SUM(F13:F17)</f>
        <v>135679.67999999999</v>
      </c>
      <c r="G18" s="72">
        <f>SUM(G13:G17)</f>
        <v>135679.67999999999</v>
      </c>
      <c r="H18" s="77"/>
      <c r="I18" s="77"/>
      <c r="J18" s="77"/>
    </row>
    <row r="19" spans="1:10" ht="15" customHeight="1" x14ac:dyDescent="0.25">
      <c r="A19" s="285" t="s">
        <v>278</v>
      </c>
      <c r="B19" s="4" t="s">
        <v>279</v>
      </c>
      <c r="C19" s="286" t="s">
        <v>283</v>
      </c>
      <c r="D19" s="101" t="s">
        <v>6</v>
      </c>
      <c r="E19" s="101">
        <v>2</v>
      </c>
      <c r="F19" s="101">
        <v>21560</v>
      </c>
      <c r="G19" s="101">
        <v>43120</v>
      </c>
      <c r="H19" s="122" t="s">
        <v>200</v>
      </c>
      <c r="I19" s="101"/>
      <c r="J19" s="101" t="s">
        <v>280</v>
      </c>
    </row>
    <row r="20" spans="1:10" ht="26.25" x14ac:dyDescent="0.25">
      <c r="A20" s="287"/>
      <c r="B20" s="4" t="s">
        <v>279</v>
      </c>
      <c r="C20" s="288"/>
      <c r="D20" s="101" t="s">
        <v>6</v>
      </c>
      <c r="E20" s="101">
        <v>2</v>
      </c>
      <c r="F20" s="101">
        <v>2750</v>
      </c>
      <c r="G20" s="101">
        <v>5500</v>
      </c>
      <c r="H20" s="122" t="s">
        <v>200</v>
      </c>
      <c r="I20" s="101"/>
      <c r="J20" s="101" t="s">
        <v>281</v>
      </c>
    </row>
    <row r="21" spans="1:10" ht="30.75" customHeight="1" x14ac:dyDescent="0.25">
      <c r="A21" s="289"/>
      <c r="B21" s="4" t="s">
        <v>279</v>
      </c>
      <c r="C21" s="290"/>
      <c r="D21" s="101" t="s">
        <v>6</v>
      </c>
      <c r="E21" s="101">
        <v>2</v>
      </c>
      <c r="F21" s="101">
        <v>10340</v>
      </c>
      <c r="G21" s="101">
        <v>20680</v>
      </c>
      <c r="H21" s="122" t="s">
        <v>200</v>
      </c>
      <c r="I21" s="101"/>
      <c r="J21" s="101" t="s">
        <v>282</v>
      </c>
    </row>
    <row r="22" spans="1:10" x14ac:dyDescent="0.25">
      <c r="A22" s="101" t="s">
        <v>1</v>
      </c>
      <c r="B22" s="101"/>
      <c r="C22" s="101"/>
      <c r="D22" s="101"/>
      <c r="E22" s="101"/>
      <c r="F22" s="101"/>
      <c r="G22" s="155">
        <f>SUM(G19:G21)</f>
        <v>69300</v>
      </c>
      <c r="H22" s="101"/>
      <c r="I22" s="101"/>
      <c r="J22" s="101"/>
    </row>
  </sheetData>
  <mergeCells count="14">
    <mergeCell ref="A19:A21"/>
    <mergeCell ref="C19:C21"/>
    <mergeCell ref="A2:G2"/>
    <mergeCell ref="B6:B9"/>
    <mergeCell ref="A6:A9"/>
    <mergeCell ref="D6:D9"/>
    <mergeCell ref="E6:E9"/>
    <mergeCell ref="G6:G9"/>
    <mergeCell ref="A13:A17"/>
    <mergeCell ref="I13:I17"/>
    <mergeCell ref="J13:J17"/>
    <mergeCell ref="H6:H9"/>
    <mergeCell ref="F6:F9"/>
    <mergeCell ref="B13:B1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topLeftCell="A2" workbookViewId="0">
      <selection activeCell="G9" sqref="G9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03" t="s">
        <v>163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1"/>
      <c r="P2" s="1"/>
      <c r="Q2" s="1"/>
      <c r="R2" s="1"/>
    </row>
    <row r="3" spans="1:18" x14ac:dyDescent="0.25">
      <c r="A3" s="1"/>
      <c r="B3" s="3"/>
      <c r="C3" s="3"/>
      <c r="D3" s="3"/>
      <c r="E3" s="3"/>
      <c r="F3" s="1"/>
      <c r="G3" s="1"/>
      <c r="H3" s="1"/>
      <c r="I3" s="1"/>
      <c r="J3" s="1"/>
      <c r="K3" s="3"/>
      <c r="L3" s="3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191</v>
      </c>
      <c r="J5" s="31" t="s">
        <v>46</v>
      </c>
      <c r="K5" s="1"/>
      <c r="L5" s="1"/>
      <c r="M5" s="1"/>
      <c r="N5" s="1"/>
    </row>
    <row r="6" spans="1:18" x14ac:dyDescent="0.25">
      <c r="A6" s="225" t="s">
        <v>124</v>
      </c>
      <c r="B6" s="224" t="s">
        <v>146</v>
      </c>
      <c r="C6" s="224" t="s">
        <v>77</v>
      </c>
      <c r="D6" s="226" t="s">
        <v>117</v>
      </c>
      <c r="E6" s="226">
        <v>1</v>
      </c>
      <c r="F6" s="227">
        <v>124410</v>
      </c>
      <c r="G6" s="227">
        <v>124410</v>
      </c>
      <c r="H6" s="228" t="s">
        <v>125</v>
      </c>
      <c r="I6" s="228"/>
      <c r="J6" s="224" t="s">
        <v>126</v>
      </c>
      <c r="K6" s="1"/>
      <c r="L6" s="1"/>
      <c r="M6" s="1"/>
      <c r="N6" s="1"/>
    </row>
    <row r="7" spans="1:18" ht="21.75" customHeight="1" x14ac:dyDescent="0.25">
      <c r="A7" s="225"/>
      <c r="B7" s="224"/>
      <c r="C7" s="224"/>
      <c r="D7" s="226"/>
      <c r="E7" s="226"/>
      <c r="F7" s="227"/>
      <c r="G7" s="227"/>
      <c r="H7" s="228"/>
      <c r="I7" s="228"/>
      <c r="J7" s="224"/>
      <c r="K7" s="1"/>
      <c r="L7" s="1"/>
      <c r="M7" s="1"/>
      <c r="N7" s="1"/>
    </row>
    <row r="8" spans="1:18" ht="39.75" customHeight="1" x14ac:dyDescent="0.25">
      <c r="A8" s="128" t="s">
        <v>142</v>
      </c>
      <c r="B8" s="123" t="s">
        <v>146</v>
      </c>
      <c r="C8" s="123" t="s">
        <v>77</v>
      </c>
      <c r="D8" s="110" t="s">
        <v>6</v>
      </c>
      <c r="E8" s="110">
        <v>1</v>
      </c>
      <c r="F8" s="129">
        <v>2642112</v>
      </c>
      <c r="G8" s="129">
        <v>2642112</v>
      </c>
      <c r="H8" s="130" t="s">
        <v>143</v>
      </c>
      <c r="I8" s="130"/>
      <c r="J8" s="123" t="s">
        <v>144</v>
      </c>
      <c r="K8" s="1"/>
      <c r="L8" s="1"/>
      <c r="M8" s="1"/>
      <c r="N8" s="1"/>
    </row>
    <row r="9" spans="1:18" ht="21.75" customHeight="1" x14ac:dyDescent="0.25">
      <c r="A9" s="71" t="s">
        <v>1</v>
      </c>
      <c r="B9" s="71"/>
      <c r="C9" s="71"/>
      <c r="D9" s="72"/>
      <c r="E9" s="72"/>
      <c r="F9" s="72"/>
      <c r="G9" s="73">
        <f>G6+G8</f>
        <v>2766522</v>
      </c>
      <c r="H9" s="74"/>
      <c r="I9" s="74"/>
      <c r="J9" s="72"/>
      <c r="K9" s="1"/>
      <c r="L9" s="1"/>
      <c r="M9" s="1"/>
      <c r="N9" s="1"/>
    </row>
    <row r="10" spans="1:18" ht="62.25" customHeight="1" x14ac:dyDescent="0.25">
      <c r="A10" s="128" t="s">
        <v>136</v>
      </c>
      <c r="B10" s="123" t="s">
        <v>146</v>
      </c>
      <c r="C10" s="123" t="s">
        <v>137</v>
      </c>
      <c r="D10" s="110" t="s">
        <v>43</v>
      </c>
      <c r="E10" s="110">
        <v>1</v>
      </c>
      <c r="F10" s="129">
        <v>8000000</v>
      </c>
      <c r="G10" s="129">
        <v>8000000</v>
      </c>
      <c r="H10" s="130" t="s">
        <v>138</v>
      </c>
      <c r="I10" s="130"/>
      <c r="J10" s="123" t="s">
        <v>137</v>
      </c>
      <c r="K10" s="1"/>
      <c r="L10" s="1"/>
      <c r="M10" s="1"/>
      <c r="N10" s="1"/>
    </row>
    <row r="11" spans="1:18" x14ac:dyDescent="0.25">
      <c r="A11" s="71" t="s">
        <v>1</v>
      </c>
      <c r="B11" s="71"/>
      <c r="C11" s="71"/>
      <c r="D11" s="72"/>
      <c r="E11" s="72"/>
      <c r="F11" s="72"/>
      <c r="G11" s="73">
        <f>G10</f>
        <v>8000000</v>
      </c>
      <c r="H11" s="74"/>
      <c r="I11" s="74"/>
      <c r="J11" s="72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11">
    <mergeCell ref="F6:F7"/>
    <mergeCell ref="G6:G7"/>
    <mergeCell ref="H6:H7"/>
    <mergeCell ref="J6:J7"/>
    <mergeCell ref="B2:N2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5"/>
  <sheetViews>
    <sheetView workbookViewId="0">
      <selection activeCell="G10" sqref="G10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4"/>
      <c r="P2" s="24"/>
      <c r="Q2" s="24"/>
      <c r="R2" s="24"/>
    </row>
    <row r="3" spans="1:18" x14ac:dyDescent="0.25">
      <c r="A3" s="1"/>
      <c r="B3" s="203" t="s">
        <v>164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8" x14ac:dyDescent="0.25">
      <c r="A4" s="1"/>
      <c r="B4" s="32"/>
      <c r="C4" s="32"/>
      <c r="D4" s="32"/>
      <c r="E4" s="32"/>
      <c r="F4" s="32"/>
      <c r="G4" s="32"/>
      <c r="H4" s="32"/>
      <c r="I4" s="55"/>
      <c r="J4" s="32"/>
      <c r="K4" s="32"/>
      <c r="L4" s="32"/>
      <c r="M4" s="32"/>
      <c r="N4" s="32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  <c r="K6" s="1"/>
      <c r="L6" s="1"/>
      <c r="M6" s="1"/>
      <c r="N6" s="1"/>
    </row>
    <row r="7" spans="1:18" x14ac:dyDescent="0.25">
      <c r="A7" s="243" t="s">
        <v>40</v>
      </c>
      <c r="B7" s="205" t="s">
        <v>158</v>
      </c>
      <c r="C7" s="243" t="s">
        <v>36</v>
      </c>
      <c r="D7" s="208" t="s">
        <v>6</v>
      </c>
      <c r="E7" s="208">
        <v>1</v>
      </c>
      <c r="F7" s="200">
        <v>4900000</v>
      </c>
      <c r="G7" s="200">
        <v>4900000</v>
      </c>
      <c r="H7" s="197" t="s">
        <v>63</v>
      </c>
      <c r="I7" s="196"/>
      <c r="J7" s="243" t="s">
        <v>36</v>
      </c>
      <c r="K7" s="1"/>
      <c r="L7" s="1"/>
      <c r="M7" s="1"/>
      <c r="N7" s="1"/>
    </row>
    <row r="8" spans="1:18" ht="51.75" customHeight="1" x14ac:dyDescent="0.25">
      <c r="A8" s="264"/>
      <c r="B8" s="206"/>
      <c r="C8" s="264"/>
      <c r="D8" s="209"/>
      <c r="E8" s="209"/>
      <c r="F8" s="201"/>
      <c r="G8" s="201"/>
      <c r="H8" s="198"/>
      <c r="I8" s="198"/>
      <c r="J8" s="264"/>
      <c r="K8" s="1"/>
      <c r="L8" s="1"/>
      <c r="M8" s="1"/>
      <c r="N8" s="1"/>
    </row>
    <row r="9" spans="1:18" x14ac:dyDescent="0.25">
      <c r="A9" s="97"/>
      <c r="B9" s="96"/>
      <c r="C9" s="96"/>
      <c r="D9" s="99"/>
      <c r="E9" s="99"/>
      <c r="F9" s="98"/>
      <c r="G9" s="98"/>
      <c r="H9" s="100"/>
      <c r="I9" s="100"/>
      <c r="J9" s="96"/>
      <c r="K9" s="1"/>
      <c r="L9" s="1"/>
      <c r="M9" s="1"/>
      <c r="N9" s="1"/>
    </row>
    <row r="10" spans="1:18" x14ac:dyDescent="0.25">
      <c r="A10" s="75" t="s">
        <v>1</v>
      </c>
      <c r="B10" s="71"/>
      <c r="C10" s="71"/>
      <c r="D10" s="72"/>
      <c r="E10" s="72"/>
      <c r="F10" s="72"/>
      <c r="G10" s="73">
        <f>SUM(G7:G9)</f>
        <v>4900000</v>
      </c>
      <c r="H10" s="74"/>
      <c r="I10" s="74"/>
      <c r="J10" s="72"/>
      <c r="K10" s="1"/>
      <c r="L10" s="1"/>
      <c r="M10" s="1"/>
      <c r="N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N3"/>
    <mergeCell ref="I7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N15"/>
  <sheetViews>
    <sheetView zoomScale="90" zoomScaleNormal="90" workbookViewId="0">
      <selection activeCell="A8" sqref="A8:J15"/>
    </sheetView>
  </sheetViews>
  <sheetFormatPr defaultRowHeight="15" x14ac:dyDescent="0.25"/>
  <cols>
    <col min="1" max="1" width="20.85546875" customWidth="1"/>
    <col min="2" max="2" width="24.85546875" customWidth="1"/>
    <col min="3" max="3" width="22.285156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8" width="14.42578125" customWidth="1"/>
    <col min="9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03" t="s">
        <v>165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31" t="s">
        <v>48</v>
      </c>
      <c r="B7" s="31" t="s">
        <v>47</v>
      </c>
      <c r="C7" s="31" t="s">
        <v>44</v>
      </c>
      <c r="D7" s="31" t="s">
        <v>7</v>
      </c>
      <c r="E7" s="31" t="s">
        <v>0</v>
      </c>
      <c r="F7" s="31" t="s">
        <v>22</v>
      </c>
      <c r="G7" s="27" t="s">
        <v>51</v>
      </c>
      <c r="H7" s="31" t="s">
        <v>45</v>
      </c>
      <c r="I7" s="31" t="s">
        <v>181</v>
      </c>
      <c r="J7" s="31" t="s">
        <v>46</v>
      </c>
      <c r="K7" s="1"/>
      <c r="L7" s="1"/>
      <c r="M7" s="1"/>
      <c r="N7" s="1"/>
    </row>
    <row r="8" spans="1:14" ht="15" customHeight="1" x14ac:dyDescent="0.25">
      <c r="A8" s="225" t="s">
        <v>64</v>
      </c>
      <c r="B8" s="224" t="s">
        <v>158</v>
      </c>
      <c r="C8" s="225" t="s">
        <v>35</v>
      </c>
      <c r="D8" s="226" t="s">
        <v>26</v>
      </c>
      <c r="E8" s="226">
        <v>1</v>
      </c>
      <c r="F8" s="227">
        <v>1064400</v>
      </c>
      <c r="G8" s="227">
        <v>1064400</v>
      </c>
      <c r="H8" s="228" t="s">
        <v>113</v>
      </c>
      <c r="I8" s="228"/>
      <c r="J8" s="225" t="s">
        <v>35</v>
      </c>
      <c r="K8" s="1"/>
      <c r="L8" s="1"/>
      <c r="M8" s="1"/>
      <c r="N8" s="1"/>
    </row>
    <row r="9" spans="1:14" ht="53.25" customHeight="1" x14ac:dyDescent="0.25">
      <c r="A9" s="225"/>
      <c r="B9" s="224"/>
      <c r="C9" s="225"/>
      <c r="D9" s="226"/>
      <c r="E9" s="226"/>
      <c r="F9" s="227"/>
      <c r="G9" s="227"/>
      <c r="H9" s="228"/>
      <c r="I9" s="228"/>
      <c r="J9" s="225"/>
      <c r="K9" s="1"/>
      <c r="L9" s="1"/>
      <c r="M9" s="1"/>
      <c r="N9" s="1"/>
    </row>
    <row r="10" spans="1:14" ht="49.5" customHeight="1" x14ac:dyDescent="0.25">
      <c r="A10" s="128" t="s">
        <v>41</v>
      </c>
      <c r="B10" s="123" t="s">
        <v>158</v>
      </c>
      <c r="C10" s="134" t="s">
        <v>42</v>
      </c>
      <c r="D10" s="110" t="s">
        <v>26</v>
      </c>
      <c r="E10" s="110">
        <v>1</v>
      </c>
      <c r="F10" s="39">
        <v>20320.16</v>
      </c>
      <c r="G10" s="39">
        <v>20320.16</v>
      </c>
      <c r="H10" s="130" t="s">
        <v>112</v>
      </c>
      <c r="I10" s="130"/>
      <c r="J10" s="134" t="s">
        <v>42</v>
      </c>
      <c r="K10" s="1"/>
      <c r="L10" s="1"/>
      <c r="M10" s="1"/>
      <c r="N10" s="1"/>
    </row>
    <row r="11" spans="1:14" x14ac:dyDescent="0.25">
      <c r="A11" s="75" t="s">
        <v>215</v>
      </c>
      <c r="B11" s="71"/>
      <c r="C11" s="71"/>
      <c r="D11" s="72"/>
      <c r="E11" s="72"/>
      <c r="F11" s="72"/>
      <c r="G11" s="79">
        <f>SUM(G8:G10)</f>
        <v>1084720.1599999999</v>
      </c>
      <c r="H11" s="74"/>
      <c r="I11" s="74"/>
      <c r="J11" s="72"/>
      <c r="K11" s="1"/>
      <c r="L11" s="1"/>
      <c r="M11" s="1"/>
      <c r="N11" s="1"/>
    </row>
    <row r="12" spans="1:14" ht="67.5" customHeight="1" x14ac:dyDescent="0.25">
      <c r="A12" s="120" t="s">
        <v>214</v>
      </c>
      <c r="B12" s="121" t="s">
        <v>203</v>
      </c>
      <c r="C12" s="122" t="s">
        <v>56</v>
      </c>
      <c r="D12" s="121" t="s">
        <v>6</v>
      </c>
      <c r="E12" s="121">
        <v>5</v>
      </c>
      <c r="F12" s="156">
        <v>115000</v>
      </c>
      <c r="G12" s="122">
        <f>F12*E12</f>
        <v>575000</v>
      </c>
      <c r="H12" s="121" t="s">
        <v>200</v>
      </c>
      <c r="I12" s="122" t="s">
        <v>182</v>
      </c>
      <c r="J12" s="120" t="s">
        <v>224</v>
      </c>
      <c r="K12" s="1"/>
      <c r="L12" s="1"/>
      <c r="M12" s="1"/>
      <c r="N12" s="1"/>
    </row>
    <row r="13" spans="1:14" x14ac:dyDescent="0.25">
      <c r="A13" s="75" t="s">
        <v>215</v>
      </c>
      <c r="B13" s="71"/>
      <c r="C13" s="71"/>
      <c r="D13" s="72"/>
      <c r="E13" s="72"/>
      <c r="F13" s="72"/>
      <c r="G13" s="73">
        <f>G12</f>
        <v>575000</v>
      </c>
      <c r="H13" s="74"/>
      <c r="I13" s="74"/>
      <c r="J13" s="72"/>
      <c r="K13" s="1"/>
      <c r="L13" s="1"/>
      <c r="M13" s="1"/>
      <c r="N13" s="1"/>
    </row>
    <row r="14" spans="1:14" ht="45.75" customHeight="1" x14ac:dyDescent="0.25">
      <c r="A14" s="157" t="s">
        <v>226</v>
      </c>
      <c r="B14" s="121" t="s">
        <v>203</v>
      </c>
      <c r="C14" s="158" t="s">
        <v>77</v>
      </c>
      <c r="D14" s="121" t="s">
        <v>227</v>
      </c>
      <c r="E14" s="121">
        <v>87</v>
      </c>
      <c r="F14" s="121"/>
      <c r="G14" s="121">
        <v>539100</v>
      </c>
      <c r="H14" s="121">
        <v>539100</v>
      </c>
      <c r="I14" s="121" t="s">
        <v>182</v>
      </c>
      <c r="J14" s="158" t="s">
        <v>228</v>
      </c>
      <c r="K14" s="1"/>
      <c r="L14" s="1"/>
      <c r="M14" s="1"/>
      <c r="N14" s="1"/>
    </row>
    <row r="15" spans="1:14" x14ac:dyDescent="0.25">
      <c r="A15" s="77" t="s">
        <v>215</v>
      </c>
      <c r="B15" s="77"/>
      <c r="C15" s="77"/>
      <c r="D15" s="77"/>
      <c r="E15" s="77"/>
      <c r="F15" s="77"/>
      <c r="G15" s="72">
        <f>G14</f>
        <v>539100</v>
      </c>
      <c r="H15" s="77"/>
      <c r="I15" s="77"/>
      <c r="J15" s="77"/>
      <c r="K15" s="1"/>
      <c r="L15" s="1"/>
      <c r="M15" s="1"/>
      <c r="N15" s="1"/>
    </row>
  </sheetData>
  <mergeCells count="11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N4"/>
    <mergeCell ref="I8:I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"/>
  <sheetViews>
    <sheetView workbookViewId="0">
      <selection activeCell="A7" sqref="A7"/>
    </sheetView>
  </sheetViews>
  <sheetFormatPr defaultRowHeight="15" x14ac:dyDescent="0.25"/>
  <cols>
    <col min="1" max="1" width="16.5703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7.42578125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265" t="s">
        <v>166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1"/>
      <c r="Q2" s="1"/>
    </row>
    <row r="3" spans="1:17" x14ac:dyDescent="0.25">
      <c r="A3" s="1"/>
      <c r="B3" s="3"/>
      <c r="C3" s="3"/>
      <c r="D3" s="3"/>
      <c r="E3" s="3"/>
      <c r="F3" s="1"/>
      <c r="G3" s="1"/>
      <c r="H3" s="1"/>
      <c r="I3" s="1"/>
      <c r="K3" s="3"/>
      <c r="L3" s="1"/>
      <c r="M3" s="1"/>
      <c r="N3" s="1"/>
      <c r="O3" s="1"/>
      <c r="P3" s="1"/>
      <c r="Q3" s="1"/>
    </row>
    <row r="5" spans="1:17" ht="38.25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</row>
    <row r="6" spans="1:17" ht="90" x14ac:dyDescent="0.25">
      <c r="A6" s="159" t="s">
        <v>195</v>
      </c>
      <c r="B6" s="160" t="s">
        <v>196</v>
      </c>
      <c r="C6" s="161" t="s">
        <v>197</v>
      </c>
      <c r="D6" s="160" t="s">
        <v>43</v>
      </c>
      <c r="E6" s="162">
        <v>1</v>
      </c>
      <c r="F6" s="163">
        <v>920000</v>
      </c>
      <c r="G6" s="163">
        <v>920000</v>
      </c>
      <c r="H6" s="162" t="s">
        <v>198</v>
      </c>
      <c r="I6" s="162"/>
      <c r="J6" s="161" t="s">
        <v>199</v>
      </c>
    </row>
    <row r="7" spans="1:17" x14ac:dyDescent="0.25">
      <c r="A7" s="75" t="s">
        <v>1</v>
      </c>
      <c r="B7" s="71"/>
      <c r="C7" s="71"/>
      <c r="D7" s="72"/>
      <c r="E7" s="72"/>
      <c r="F7" s="72"/>
      <c r="G7" s="79">
        <f>SUM(G6:G6)</f>
        <v>920000</v>
      </c>
      <c r="H7" s="74"/>
      <c r="I7" s="74"/>
      <c r="J7" s="72"/>
    </row>
  </sheetData>
  <mergeCells count="1">
    <mergeCell ref="B2: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"/>
  <sheetViews>
    <sheetView workbookViewId="0">
      <selection activeCell="A9" sqref="A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6" customHeight="1" x14ac:dyDescent="0.25">
      <c r="A2" s="1"/>
      <c r="B2" s="213" t="s">
        <v>167</v>
      </c>
      <c r="C2" s="213"/>
      <c r="D2" s="213"/>
      <c r="E2" s="213"/>
      <c r="F2" s="213"/>
      <c r="G2" s="213"/>
      <c r="H2" s="1"/>
      <c r="I2" s="1"/>
      <c r="J2" s="3"/>
      <c r="K2" s="14"/>
      <c r="L2" s="13"/>
      <c r="M2" s="13"/>
      <c r="N2" s="13"/>
      <c r="O2" s="13"/>
      <c r="P2" s="13"/>
      <c r="Q2" s="13"/>
    </row>
    <row r="3" spans="1:17" x14ac:dyDescent="0.25">
      <c r="A3" s="1"/>
      <c r="B3" s="3"/>
      <c r="C3" s="1"/>
      <c r="D3" s="1"/>
      <c r="E3" s="1"/>
      <c r="F3" s="1"/>
      <c r="G3" s="1"/>
      <c r="H3" s="23"/>
      <c r="I3" s="23"/>
      <c r="J3" s="3"/>
      <c r="K3" s="14"/>
      <c r="L3" s="13"/>
      <c r="M3" s="13"/>
      <c r="N3" s="13"/>
      <c r="O3" s="13"/>
      <c r="P3" s="13"/>
      <c r="Q3" s="13"/>
    </row>
    <row r="4" spans="1:1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7" ht="25.5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</row>
    <row r="6" spans="1:17" ht="15" customHeight="1" x14ac:dyDescent="0.25">
      <c r="A6" s="243" t="s">
        <v>67</v>
      </c>
      <c r="B6" s="205" t="s">
        <v>158</v>
      </c>
      <c r="C6" s="243" t="s">
        <v>68</v>
      </c>
      <c r="D6" s="208" t="s">
        <v>26</v>
      </c>
      <c r="E6" s="208">
        <v>1</v>
      </c>
      <c r="F6" s="200">
        <v>256797</v>
      </c>
      <c r="G6" s="200">
        <v>256797</v>
      </c>
      <c r="H6" s="197" t="s">
        <v>58</v>
      </c>
      <c r="I6" s="53"/>
      <c r="J6" s="243" t="s">
        <v>68</v>
      </c>
    </row>
    <row r="7" spans="1:17" ht="56.25" customHeight="1" x14ac:dyDescent="0.25">
      <c r="A7" s="264"/>
      <c r="B7" s="206"/>
      <c r="C7" s="264"/>
      <c r="D7" s="209"/>
      <c r="E7" s="209"/>
      <c r="F7" s="201"/>
      <c r="G7" s="201"/>
      <c r="H7" s="198"/>
      <c r="I7" s="54"/>
      <c r="J7" s="264"/>
    </row>
    <row r="8" spans="1:17" x14ac:dyDescent="0.25">
      <c r="A8" s="123"/>
      <c r="B8" s="27"/>
      <c r="C8" s="134"/>
      <c r="D8" s="110"/>
      <c r="E8" s="110"/>
      <c r="F8" s="39"/>
      <c r="G8" s="39"/>
      <c r="H8" s="130"/>
      <c r="I8" s="130"/>
      <c r="J8" s="134"/>
    </row>
    <row r="9" spans="1:17" x14ac:dyDescent="0.25">
      <c r="A9" s="75" t="s">
        <v>1</v>
      </c>
      <c r="B9" s="71"/>
      <c r="C9" s="71"/>
      <c r="D9" s="72"/>
      <c r="E9" s="72"/>
      <c r="F9" s="72"/>
      <c r="G9" s="79">
        <f>SUM(G6:G8)</f>
        <v>256797</v>
      </c>
      <c r="H9" s="74"/>
      <c r="I9" s="74"/>
      <c r="J9" s="72"/>
    </row>
    <row r="10" spans="1:17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7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7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8"/>
  <sheetViews>
    <sheetView workbookViewId="0">
      <selection activeCell="F15" sqref="F15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213" t="s">
        <v>168</v>
      </c>
      <c r="C3" s="213"/>
      <c r="D3" s="213"/>
      <c r="E3" s="213"/>
      <c r="F3" s="213"/>
      <c r="G3" s="213"/>
      <c r="H3" s="1"/>
      <c r="I3" s="1"/>
      <c r="J3" s="1"/>
    </row>
    <row r="4" spans="1:10" x14ac:dyDescent="0.25">
      <c r="A4" s="1"/>
      <c r="B4" s="16"/>
      <c r="C4" s="16"/>
      <c r="D4" s="16"/>
      <c r="E4" s="16"/>
      <c r="F4" s="16"/>
      <c r="G4" s="1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</row>
    <row r="7" spans="1:10" x14ac:dyDescent="0.25">
      <c r="A7" s="243" t="s">
        <v>69</v>
      </c>
      <c r="B7" s="205" t="s">
        <v>158</v>
      </c>
      <c r="C7" s="243" t="s">
        <v>28</v>
      </c>
      <c r="D7" s="208" t="s">
        <v>26</v>
      </c>
      <c r="E7" s="208">
        <v>1</v>
      </c>
      <c r="F7" s="200">
        <v>7670000</v>
      </c>
      <c r="G7" s="200">
        <v>7670000</v>
      </c>
      <c r="H7" s="197" t="s">
        <v>114</v>
      </c>
      <c r="I7" s="196"/>
      <c r="J7" s="243" t="s">
        <v>28</v>
      </c>
    </row>
    <row r="8" spans="1:10" ht="111.75" customHeight="1" x14ac:dyDescent="0.25">
      <c r="A8" s="264"/>
      <c r="B8" s="206"/>
      <c r="C8" s="264"/>
      <c r="D8" s="209"/>
      <c r="E8" s="209"/>
      <c r="F8" s="201"/>
      <c r="G8" s="201"/>
      <c r="H8" s="198"/>
      <c r="I8" s="198"/>
      <c r="J8" s="264"/>
    </row>
    <row r="9" spans="1:10" x14ac:dyDescent="0.25">
      <c r="A9" s="93"/>
      <c r="B9" s="164"/>
      <c r="C9" s="165"/>
      <c r="D9" s="94"/>
      <c r="E9" s="94"/>
      <c r="F9" s="166"/>
      <c r="G9" s="166"/>
      <c r="H9" s="92"/>
      <c r="I9" s="92"/>
      <c r="J9" s="165"/>
    </row>
    <row r="10" spans="1:10" x14ac:dyDescent="0.25">
      <c r="A10" s="75" t="s">
        <v>1</v>
      </c>
      <c r="B10" s="75"/>
      <c r="C10" s="75"/>
      <c r="D10" s="77"/>
      <c r="E10" s="77"/>
      <c r="F10" s="77"/>
      <c r="G10" s="73">
        <f>SUM(G7:G9)</f>
        <v>7670000</v>
      </c>
      <c r="H10" s="81"/>
      <c r="I10" s="81"/>
      <c r="J10" s="77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G3"/>
    <mergeCell ref="I7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22"/>
  <sheetViews>
    <sheetView workbookViewId="0">
      <selection activeCell="E17" sqref="E17:F17"/>
    </sheetView>
  </sheetViews>
  <sheetFormatPr defaultRowHeight="15" x14ac:dyDescent="0.25"/>
  <cols>
    <col min="1" max="1" width="23.140625" customWidth="1"/>
    <col min="2" max="2" width="16.42578125" style="5" customWidth="1"/>
    <col min="3" max="3" width="15.7109375" style="5" customWidth="1"/>
    <col min="4" max="4" width="12.42578125" style="5" customWidth="1"/>
    <col min="5" max="5" width="11.28515625" style="5" customWidth="1"/>
    <col min="6" max="6" width="20.28515625" customWidth="1"/>
    <col min="7" max="7" width="15.85546875" customWidth="1"/>
    <col min="8" max="9" width="12.5703125" customWidth="1"/>
    <col min="10" max="10" width="24.5703125" style="5" customWidth="1"/>
    <col min="11" max="11" width="29.42578125" style="5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3"/>
      <c r="C2" s="3"/>
      <c r="D2" s="3"/>
      <c r="E2" s="3"/>
      <c r="F2" s="1"/>
      <c r="G2" s="1"/>
      <c r="H2" s="1"/>
      <c r="I2" s="1"/>
      <c r="J2" s="3"/>
    </row>
    <row r="3" spans="1:15" x14ac:dyDescent="0.25">
      <c r="A3" s="1"/>
      <c r="B3" s="213" t="s">
        <v>169</v>
      </c>
      <c r="C3" s="213"/>
      <c r="D3" s="213"/>
      <c r="E3" s="213"/>
      <c r="F3" s="213"/>
      <c r="G3" s="213"/>
      <c r="H3" s="213"/>
      <c r="I3" s="213"/>
      <c r="J3" s="213"/>
      <c r="K3" s="3"/>
      <c r="L3" s="1"/>
      <c r="M3" s="1"/>
      <c r="N3" s="1"/>
      <c r="O3" s="1"/>
    </row>
    <row r="4" spans="1:15" x14ac:dyDescent="0.25">
      <c r="A4" s="1"/>
      <c r="B4" s="3"/>
      <c r="C4" s="3"/>
      <c r="D4" s="3"/>
      <c r="E4" s="3"/>
      <c r="F4" s="1"/>
      <c r="G4" s="1"/>
      <c r="H4" s="1"/>
      <c r="I4" s="1"/>
      <c r="J4" s="3"/>
      <c r="K4" s="3"/>
      <c r="L4" s="1"/>
      <c r="M4" s="1"/>
      <c r="N4" s="1"/>
      <c r="O4" s="1"/>
    </row>
    <row r="5" spans="1:15" ht="39.75" customHeight="1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  <c r="K5" s="3"/>
      <c r="L5" s="1"/>
      <c r="M5" s="1"/>
      <c r="N5" s="1"/>
      <c r="O5" s="1"/>
    </row>
    <row r="6" spans="1:15" ht="36" customHeight="1" x14ac:dyDescent="0.25">
      <c r="A6" s="231" t="s">
        <v>71</v>
      </c>
      <c r="B6" s="231" t="s">
        <v>170</v>
      </c>
      <c r="C6" s="231" t="s">
        <v>77</v>
      </c>
      <c r="D6" s="10" t="s">
        <v>96</v>
      </c>
      <c r="E6" s="8">
        <v>1</v>
      </c>
      <c r="F6" s="34">
        <v>217644.16</v>
      </c>
      <c r="G6" s="34">
        <v>217644.16</v>
      </c>
      <c r="H6" s="196" t="s">
        <v>70</v>
      </c>
      <c r="I6" s="196" t="s">
        <v>182</v>
      </c>
      <c r="J6" s="48" t="s">
        <v>86</v>
      </c>
      <c r="K6" s="3"/>
      <c r="L6" s="1"/>
      <c r="M6" s="1"/>
      <c r="N6" s="1"/>
      <c r="O6" s="1"/>
    </row>
    <row r="7" spans="1:15" ht="31.5" customHeight="1" x14ac:dyDescent="0.25">
      <c r="A7" s="231"/>
      <c r="B7" s="231"/>
      <c r="C7" s="231"/>
      <c r="D7" s="10" t="s">
        <v>6</v>
      </c>
      <c r="E7" s="8">
        <v>1</v>
      </c>
      <c r="F7" s="34">
        <v>518669.33</v>
      </c>
      <c r="G7" s="34">
        <v>518669.33</v>
      </c>
      <c r="H7" s="197"/>
      <c r="I7" s="197"/>
      <c r="J7" s="48" t="s">
        <v>87</v>
      </c>
      <c r="K7" s="3"/>
      <c r="L7" s="1"/>
      <c r="M7" s="1"/>
      <c r="N7" s="1"/>
      <c r="O7" s="1"/>
    </row>
    <row r="8" spans="1:15" ht="26.25" x14ac:dyDescent="0.25">
      <c r="A8" s="231"/>
      <c r="B8" s="231"/>
      <c r="C8" s="231"/>
      <c r="D8" s="10" t="s">
        <v>6</v>
      </c>
      <c r="E8" s="8">
        <v>1</v>
      </c>
      <c r="F8" s="34">
        <v>296114.5</v>
      </c>
      <c r="G8" s="34">
        <v>296114.5</v>
      </c>
      <c r="H8" s="197"/>
      <c r="I8" s="197"/>
      <c r="J8" s="48" t="s">
        <v>88</v>
      </c>
      <c r="K8" s="3"/>
      <c r="L8" s="1"/>
      <c r="M8" s="1"/>
      <c r="N8" s="1"/>
      <c r="O8" s="1"/>
    </row>
    <row r="9" spans="1:15" ht="51.75" x14ac:dyDescent="0.25">
      <c r="A9" s="231"/>
      <c r="B9" s="231"/>
      <c r="C9" s="231"/>
      <c r="D9" s="10" t="s">
        <v>6</v>
      </c>
      <c r="E9" s="8">
        <v>1</v>
      </c>
      <c r="F9" s="34">
        <v>145222</v>
      </c>
      <c r="G9" s="34">
        <v>145222</v>
      </c>
      <c r="H9" s="197"/>
      <c r="I9" s="197"/>
      <c r="J9" s="48" t="s">
        <v>89</v>
      </c>
      <c r="K9" s="3"/>
      <c r="L9" s="1"/>
      <c r="M9" s="1"/>
      <c r="N9" s="1"/>
      <c r="O9" s="1"/>
    </row>
    <row r="10" spans="1:15" ht="39" x14ac:dyDescent="0.25">
      <c r="A10" s="231"/>
      <c r="B10" s="231"/>
      <c r="C10" s="231"/>
      <c r="D10" s="10" t="s">
        <v>6</v>
      </c>
      <c r="E10" s="8">
        <v>1</v>
      </c>
      <c r="F10" s="34">
        <v>467472.36</v>
      </c>
      <c r="G10" s="34">
        <v>467472.36</v>
      </c>
      <c r="H10" s="197"/>
      <c r="I10" s="197"/>
      <c r="J10" s="48" t="s">
        <v>90</v>
      </c>
      <c r="K10" s="3"/>
      <c r="L10" s="1"/>
      <c r="M10" s="1"/>
      <c r="N10" s="1"/>
      <c r="O10" s="1"/>
    </row>
    <row r="11" spans="1:15" ht="26.25" x14ac:dyDescent="0.25">
      <c r="A11" s="231"/>
      <c r="B11" s="231"/>
      <c r="C11" s="231"/>
      <c r="D11" s="10" t="s">
        <v>6</v>
      </c>
      <c r="E11" s="8">
        <v>1</v>
      </c>
      <c r="F11" s="34">
        <v>763173.77</v>
      </c>
      <c r="G11" s="34">
        <v>763173.77</v>
      </c>
      <c r="H11" s="197"/>
      <c r="I11" s="197"/>
      <c r="J11" s="48" t="s">
        <v>91</v>
      </c>
      <c r="K11" s="3"/>
      <c r="L11" s="1"/>
      <c r="M11" s="1"/>
      <c r="N11" s="1"/>
      <c r="O11" s="1"/>
    </row>
    <row r="12" spans="1:15" ht="39" x14ac:dyDescent="0.25">
      <c r="A12" s="231"/>
      <c r="B12" s="231"/>
      <c r="C12" s="231"/>
      <c r="D12" s="10" t="s">
        <v>6</v>
      </c>
      <c r="E12" s="8">
        <v>1</v>
      </c>
      <c r="F12" s="34">
        <v>238372.17</v>
      </c>
      <c r="G12" s="34">
        <v>238372.17</v>
      </c>
      <c r="H12" s="197"/>
      <c r="I12" s="197"/>
      <c r="J12" s="48" t="s">
        <v>92</v>
      </c>
      <c r="K12" s="3"/>
      <c r="L12" s="1"/>
      <c r="M12" s="1"/>
      <c r="N12" s="1"/>
      <c r="O12" s="1"/>
    </row>
    <row r="13" spans="1:15" x14ac:dyDescent="0.25">
      <c r="A13" s="231"/>
      <c r="B13" s="231"/>
      <c r="C13" s="231"/>
      <c r="D13" s="10" t="s">
        <v>6</v>
      </c>
      <c r="E13" s="8">
        <v>1</v>
      </c>
      <c r="F13" s="34">
        <v>44417.18</v>
      </c>
      <c r="G13" s="34">
        <v>44417.18</v>
      </c>
      <c r="H13" s="197"/>
      <c r="I13" s="197"/>
      <c r="J13" s="48" t="s">
        <v>93</v>
      </c>
      <c r="K13" s="3"/>
      <c r="L13" s="1"/>
      <c r="M13" s="1"/>
      <c r="N13" s="1"/>
      <c r="O13" s="1"/>
    </row>
    <row r="14" spans="1:15" ht="51.75" x14ac:dyDescent="0.25">
      <c r="A14" s="231"/>
      <c r="B14" s="231"/>
      <c r="C14" s="231"/>
      <c r="D14" s="10" t="s">
        <v>6</v>
      </c>
      <c r="E14" s="8">
        <v>1</v>
      </c>
      <c r="F14" s="34">
        <v>1323987.2</v>
      </c>
      <c r="G14" s="34">
        <v>1323987.2</v>
      </c>
      <c r="H14" s="197"/>
      <c r="I14" s="197"/>
      <c r="J14" s="48" t="s">
        <v>94</v>
      </c>
      <c r="K14" s="3"/>
      <c r="L14" s="1"/>
      <c r="M14" s="1"/>
      <c r="N14" s="1"/>
      <c r="O14" s="1"/>
    </row>
    <row r="15" spans="1:15" x14ac:dyDescent="0.25">
      <c r="A15" s="231"/>
      <c r="B15" s="231"/>
      <c r="C15" s="231"/>
      <c r="D15" s="10" t="s">
        <v>6</v>
      </c>
      <c r="E15" s="8">
        <v>1</v>
      </c>
      <c r="F15" s="34">
        <v>483806.4</v>
      </c>
      <c r="G15" s="34">
        <v>483806.4</v>
      </c>
      <c r="H15" s="197"/>
      <c r="I15" s="197"/>
      <c r="J15" s="48" t="s">
        <v>95</v>
      </c>
      <c r="K15" s="3"/>
      <c r="L15" s="1"/>
      <c r="M15" s="1"/>
      <c r="N15" s="1"/>
      <c r="O15" s="1"/>
    </row>
    <row r="16" spans="1:15" ht="38.25" x14ac:dyDescent="0.25">
      <c r="A16" s="40"/>
      <c r="B16" s="40"/>
      <c r="C16" s="40"/>
      <c r="D16" s="41" t="s">
        <v>6</v>
      </c>
      <c r="E16" s="8">
        <v>1</v>
      </c>
      <c r="F16" s="34">
        <v>140000</v>
      </c>
      <c r="G16" s="34">
        <v>140000</v>
      </c>
      <c r="H16" s="198"/>
      <c r="I16" s="198"/>
      <c r="J16" s="43" t="s">
        <v>132</v>
      </c>
      <c r="K16" s="3"/>
      <c r="L16" s="1"/>
      <c r="M16" s="1"/>
      <c r="N16" s="1"/>
      <c r="O16" s="1"/>
    </row>
    <row r="17" spans="1:15" x14ac:dyDescent="0.25">
      <c r="A17" s="35" t="s">
        <v>1</v>
      </c>
      <c r="B17" s="4"/>
      <c r="C17" s="4"/>
      <c r="D17" s="4"/>
      <c r="E17" s="4"/>
      <c r="F17" s="58"/>
      <c r="G17" s="36">
        <f>SUM(G6:G16)</f>
        <v>4638879.07</v>
      </c>
      <c r="H17" s="2"/>
      <c r="I17" s="2"/>
      <c r="J17" s="4"/>
      <c r="K17" s="3"/>
      <c r="L17" s="1"/>
      <c r="M17" s="1"/>
      <c r="N17" s="1"/>
      <c r="O17" s="1"/>
    </row>
    <row r="18" spans="1:15" x14ac:dyDescent="0.25">
      <c r="A18" s="1"/>
      <c r="B18" s="3"/>
      <c r="C18" s="3"/>
      <c r="D18" s="3"/>
      <c r="E18" s="3"/>
      <c r="F18" s="1"/>
      <c r="G18" s="1"/>
      <c r="H18" s="1"/>
      <c r="I18" s="1"/>
      <c r="J18" s="3"/>
      <c r="K18" s="3"/>
      <c r="L18" s="1"/>
      <c r="M18" s="1"/>
      <c r="N18" s="1"/>
      <c r="O18" s="1"/>
    </row>
    <row r="19" spans="1:15" x14ac:dyDescent="0.25">
      <c r="A19" s="1"/>
      <c r="B19" s="3"/>
      <c r="C19" s="3"/>
      <c r="D19" s="3"/>
      <c r="E19" s="3"/>
      <c r="F19" s="1"/>
      <c r="G19" s="1"/>
      <c r="H19" s="1"/>
      <c r="I19" s="1"/>
      <c r="J19" s="3"/>
      <c r="K19" s="3"/>
      <c r="L19" s="1"/>
      <c r="M19" s="1"/>
      <c r="N19" s="1"/>
      <c r="O19" s="1"/>
    </row>
    <row r="20" spans="1:15" x14ac:dyDescent="0.25">
      <c r="A20" s="1"/>
      <c r="B20" s="3"/>
      <c r="C20" s="3"/>
      <c r="D20" s="3"/>
      <c r="E20" s="3"/>
      <c r="F20" s="1"/>
      <c r="G20" s="1"/>
      <c r="H20" s="1"/>
      <c r="I20" s="1"/>
      <c r="J20" s="3"/>
      <c r="K20" s="3"/>
      <c r="L20" s="1"/>
      <c r="M20" s="1"/>
      <c r="N20" s="1"/>
      <c r="O20" s="1"/>
    </row>
    <row r="21" spans="1:15" x14ac:dyDescent="0.25">
      <c r="A21" s="1"/>
      <c r="B21" s="3"/>
      <c r="C21" s="3"/>
      <c r="D21" s="3"/>
      <c r="E21" s="3"/>
      <c r="F21" s="1"/>
      <c r="G21" s="1"/>
      <c r="H21" s="1"/>
      <c r="I21" s="1"/>
      <c r="J21" s="3"/>
      <c r="K21" s="3"/>
      <c r="L21" s="1"/>
      <c r="M21" s="1"/>
      <c r="N21" s="1"/>
      <c r="O21" s="1"/>
    </row>
    <row r="22" spans="1:15" x14ac:dyDescent="0.25">
      <c r="A22" s="1"/>
      <c r="B22" s="3"/>
      <c r="C22" s="3"/>
      <c r="D22" s="3"/>
      <c r="E22" s="3"/>
      <c r="F22" s="1"/>
      <c r="G22" s="1"/>
      <c r="H22" s="1"/>
      <c r="I22" s="1"/>
      <c r="J22" s="3"/>
      <c r="K22" s="3"/>
      <c r="L22" s="1"/>
      <c r="M22" s="1"/>
      <c r="N22" s="1"/>
      <c r="O22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17"/>
  <sheetViews>
    <sheetView topLeftCell="B1" workbookViewId="0">
      <selection activeCell="F24" sqref="F24"/>
    </sheetView>
  </sheetViews>
  <sheetFormatPr defaultRowHeight="15" x14ac:dyDescent="0.25"/>
  <cols>
    <col min="1" max="1" width="25.5703125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1.8554687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213" t="s">
        <v>171</v>
      </c>
      <c r="C3" s="213"/>
      <c r="D3" s="213"/>
      <c r="E3" s="213"/>
      <c r="F3" s="213"/>
      <c r="G3" s="213"/>
      <c r="H3" s="213"/>
      <c r="I3" s="213"/>
      <c r="J3" s="213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  <c r="M6" t="s">
        <v>15</v>
      </c>
    </row>
    <row r="7" spans="1:13" x14ac:dyDescent="0.25">
      <c r="A7" s="266" t="s">
        <v>72</v>
      </c>
      <c r="B7" s="224" t="s">
        <v>172</v>
      </c>
      <c r="C7" s="225" t="s">
        <v>2</v>
      </c>
      <c r="D7" s="226" t="s">
        <v>43</v>
      </c>
      <c r="E7" s="226">
        <v>1</v>
      </c>
      <c r="F7" s="227">
        <v>4900000</v>
      </c>
      <c r="G7" s="227">
        <v>4900000</v>
      </c>
      <c r="H7" s="228" t="s">
        <v>110</v>
      </c>
      <c r="I7" s="228" t="s">
        <v>182</v>
      </c>
      <c r="J7" s="225" t="s">
        <v>2</v>
      </c>
    </row>
    <row r="8" spans="1:13" ht="37.5" customHeight="1" x14ac:dyDescent="0.25">
      <c r="A8" s="266"/>
      <c r="B8" s="224"/>
      <c r="C8" s="225"/>
      <c r="D8" s="226"/>
      <c r="E8" s="226"/>
      <c r="F8" s="227"/>
      <c r="G8" s="227"/>
      <c r="H8" s="228"/>
      <c r="I8" s="228"/>
      <c r="J8" s="225"/>
    </row>
    <row r="9" spans="1:13" ht="18" customHeight="1" x14ac:dyDescent="0.25">
      <c r="A9" s="6"/>
      <c r="B9" s="77" t="s">
        <v>1</v>
      </c>
      <c r="C9" s="71"/>
      <c r="D9" s="72"/>
      <c r="E9" s="116"/>
      <c r="F9" s="72"/>
      <c r="G9" s="73">
        <f>G7</f>
        <v>4900000</v>
      </c>
      <c r="H9" s="74"/>
      <c r="I9" s="74"/>
      <c r="J9" s="72"/>
    </row>
    <row r="10" spans="1:13" ht="25.5" x14ac:dyDescent="0.25">
      <c r="A10" s="243" t="s">
        <v>115</v>
      </c>
      <c r="B10" s="224" t="s">
        <v>146</v>
      </c>
      <c r="C10" s="224" t="s">
        <v>77</v>
      </c>
      <c r="D10" s="110" t="s">
        <v>117</v>
      </c>
      <c r="E10" s="110">
        <v>3</v>
      </c>
      <c r="F10" s="129">
        <v>80850</v>
      </c>
      <c r="G10" s="129">
        <f>E10*F10</f>
        <v>242550</v>
      </c>
      <c r="H10" s="227" t="s">
        <v>118</v>
      </c>
      <c r="I10" s="129" t="s">
        <v>182</v>
      </c>
      <c r="J10" s="167" t="s">
        <v>116</v>
      </c>
    </row>
    <row r="11" spans="1:13" ht="25.5" x14ac:dyDescent="0.25">
      <c r="A11" s="244"/>
      <c r="B11" s="224"/>
      <c r="C11" s="224"/>
      <c r="D11" s="110" t="s">
        <v>117</v>
      </c>
      <c r="E11" s="110">
        <v>1</v>
      </c>
      <c r="F11" s="129">
        <v>221650</v>
      </c>
      <c r="G11" s="129">
        <v>221650</v>
      </c>
      <c r="H11" s="227"/>
      <c r="I11" s="129" t="s">
        <v>182</v>
      </c>
      <c r="J11" s="167" t="s">
        <v>119</v>
      </c>
    </row>
    <row r="12" spans="1:13" x14ac:dyDescent="0.25">
      <c r="A12" s="264"/>
      <c r="B12" s="224"/>
      <c r="C12" s="224"/>
      <c r="D12" s="110" t="s">
        <v>117</v>
      </c>
      <c r="E12" s="110">
        <v>10</v>
      </c>
      <c r="F12" s="129">
        <v>3450</v>
      </c>
      <c r="G12" s="129">
        <f>E12*F12</f>
        <v>34500</v>
      </c>
      <c r="H12" s="227"/>
      <c r="I12" s="129" t="s">
        <v>182</v>
      </c>
      <c r="J12" s="167" t="s">
        <v>120</v>
      </c>
    </row>
    <row r="13" spans="1:13" ht="30" x14ac:dyDescent="0.25">
      <c r="A13" s="42" t="s">
        <v>133</v>
      </c>
      <c r="B13" s="123" t="s">
        <v>146</v>
      </c>
      <c r="C13" s="123" t="s">
        <v>77</v>
      </c>
      <c r="D13" s="110" t="s">
        <v>96</v>
      </c>
      <c r="E13" s="110">
        <v>1</v>
      </c>
      <c r="F13" s="129">
        <v>289936</v>
      </c>
      <c r="G13" s="129">
        <v>289936</v>
      </c>
      <c r="H13" s="129" t="s">
        <v>134</v>
      </c>
      <c r="I13" s="129" t="s">
        <v>182</v>
      </c>
      <c r="J13" s="167" t="s">
        <v>135</v>
      </c>
    </row>
    <row r="14" spans="1:13" x14ac:dyDescent="0.25">
      <c r="A14" s="6"/>
      <c r="B14" s="77" t="s">
        <v>1</v>
      </c>
      <c r="C14" s="71"/>
      <c r="D14" s="72"/>
      <c r="E14" s="116"/>
      <c r="F14" s="72"/>
      <c r="G14" s="73">
        <f>SUM(G10:G13)</f>
        <v>788636</v>
      </c>
      <c r="H14" s="74"/>
      <c r="I14" s="74"/>
      <c r="J14" s="72"/>
    </row>
    <row r="15" spans="1:13" ht="25.5" x14ac:dyDescent="0.25">
      <c r="A15" s="90" t="s">
        <v>236</v>
      </c>
      <c r="B15" s="121" t="s">
        <v>237</v>
      </c>
      <c r="C15" s="158" t="s">
        <v>77</v>
      </c>
      <c r="D15" s="77" t="s">
        <v>96</v>
      </c>
      <c r="E15" s="168">
        <v>13</v>
      </c>
      <c r="F15" s="78">
        <v>1680569</v>
      </c>
      <c r="G15" s="78">
        <v>1680569</v>
      </c>
      <c r="H15" s="77" t="s">
        <v>200</v>
      </c>
      <c r="I15" s="77" t="s">
        <v>182</v>
      </c>
      <c r="J15" s="77" t="s">
        <v>135</v>
      </c>
    </row>
    <row r="16" spans="1:13" x14ac:dyDescent="0.25">
      <c r="A16" s="2"/>
      <c r="B16" s="77" t="s">
        <v>1</v>
      </c>
      <c r="C16" s="77"/>
      <c r="D16" s="77"/>
      <c r="E16" s="77"/>
      <c r="F16" s="77"/>
      <c r="G16" s="169">
        <f>SUM(G15)</f>
        <v>1680569</v>
      </c>
      <c r="H16" s="77"/>
      <c r="I16" s="77"/>
      <c r="J16" s="77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5">
    <mergeCell ref="J7:J8"/>
    <mergeCell ref="B3:J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0"/>
  <sheetViews>
    <sheetView workbookViewId="0">
      <selection activeCell="G20" sqref="G20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18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3"/>
      <c r="C2" s="3"/>
      <c r="D2" s="3"/>
      <c r="E2" s="3"/>
      <c r="F2" s="1"/>
      <c r="G2" s="1"/>
      <c r="H2" s="1"/>
      <c r="I2" s="1"/>
      <c r="J2" s="1"/>
      <c r="K2" s="3"/>
      <c r="L2" s="3"/>
      <c r="M2" s="1"/>
      <c r="N2" s="1"/>
      <c r="O2" s="1"/>
      <c r="P2" s="1"/>
      <c r="Q2" s="1"/>
      <c r="R2" s="1"/>
    </row>
    <row r="3" spans="1:18" x14ac:dyDescent="0.25">
      <c r="A3" s="1"/>
      <c r="B3" s="265" t="s">
        <v>173</v>
      </c>
      <c r="C3" s="265"/>
      <c r="D3" s="265"/>
      <c r="E3" s="265"/>
      <c r="F3" s="265"/>
      <c r="G3" s="265"/>
      <c r="H3" s="265"/>
      <c r="I3" s="265"/>
      <c r="J3" s="265"/>
      <c r="K3" s="3"/>
      <c r="L3" s="3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29" t="s">
        <v>48</v>
      </c>
      <c r="B6" s="29" t="s">
        <v>47</v>
      </c>
      <c r="C6" s="29" t="s">
        <v>44</v>
      </c>
      <c r="D6" s="29" t="s">
        <v>7</v>
      </c>
      <c r="E6" s="29" t="s">
        <v>0</v>
      </c>
      <c r="F6" s="29" t="s">
        <v>22</v>
      </c>
      <c r="G6" s="27" t="s">
        <v>51</v>
      </c>
      <c r="H6" s="29" t="s">
        <v>45</v>
      </c>
      <c r="I6" s="31" t="s">
        <v>181</v>
      </c>
      <c r="J6" s="29" t="s">
        <v>46</v>
      </c>
    </row>
    <row r="7" spans="1:18" ht="15" customHeight="1" x14ac:dyDescent="0.25">
      <c r="A7" s="243" t="s">
        <v>8</v>
      </c>
      <c r="B7" s="205" t="s">
        <v>174</v>
      </c>
      <c r="C7" s="243" t="s">
        <v>4</v>
      </c>
      <c r="D7" s="208" t="s">
        <v>43</v>
      </c>
      <c r="E7" s="208">
        <v>1</v>
      </c>
      <c r="F7" s="200">
        <v>16450.560000000001</v>
      </c>
      <c r="G7" s="200">
        <v>16450.560000000001</v>
      </c>
      <c r="H7" s="197" t="s">
        <v>73</v>
      </c>
      <c r="I7" s="53"/>
      <c r="J7" s="243" t="s">
        <v>4</v>
      </c>
    </row>
    <row r="8" spans="1:18" ht="18" customHeight="1" x14ac:dyDescent="0.25">
      <c r="A8" s="264"/>
      <c r="B8" s="206"/>
      <c r="C8" s="264"/>
      <c r="D8" s="209"/>
      <c r="E8" s="209"/>
      <c r="F8" s="201"/>
      <c r="G8" s="201"/>
      <c r="H8" s="198"/>
      <c r="I8" s="54"/>
      <c r="J8" s="264"/>
    </row>
    <row r="9" spans="1:18" ht="32.25" customHeight="1" x14ac:dyDescent="0.25">
      <c r="A9" s="97" t="s">
        <v>74</v>
      </c>
      <c r="B9" s="9" t="s">
        <v>175</v>
      </c>
      <c r="C9" s="9" t="s">
        <v>3</v>
      </c>
      <c r="D9" s="99" t="s">
        <v>43</v>
      </c>
      <c r="E9" s="99">
        <v>1</v>
      </c>
      <c r="F9" s="98">
        <v>1012456</v>
      </c>
      <c r="G9" s="98">
        <v>1012456</v>
      </c>
      <c r="H9" s="98" t="s">
        <v>55</v>
      </c>
      <c r="I9" s="98"/>
      <c r="J9" s="9" t="s">
        <v>3</v>
      </c>
    </row>
    <row r="10" spans="1:18" x14ac:dyDescent="0.25">
      <c r="A10" s="71" t="s">
        <v>1</v>
      </c>
      <c r="B10" s="71"/>
      <c r="C10" s="71"/>
      <c r="D10" s="72"/>
      <c r="E10" s="72"/>
      <c r="F10" s="72"/>
      <c r="G10" s="79">
        <f>SUM(G7:G9)</f>
        <v>1028906.56</v>
      </c>
      <c r="H10" s="74"/>
      <c r="I10" s="74"/>
      <c r="J10" s="72"/>
    </row>
  </sheetData>
  <mergeCells count="10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19"/>
  <sheetViews>
    <sheetView workbookViewId="0">
      <selection activeCell="B37" sqref="B37"/>
    </sheetView>
  </sheetViews>
  <sheetFormatPr defaultRowHeight="12.75" x14ac:dyDescent="0.2"/>
  <cols>
    <col min="1" max="1" width="17.28515625" style="1" customWidth="1"/>
    <col min="2" max="2" width="30.7109375" style="1" customWidth="1"/>
    <col min="3" max="3" width="29.5703125" style="1" customWidth="1"/>
    <col min="4" max="4" width="8.5703125" style="1" customWidth="1"/>
    <col min="5" max="5" width="10.85546875" style="1" customWidth="1"/>
    <col min="6" max="6" width="10.28515625" style="1" customWidth="1"/>
    <col min="7" max="7" width="11.140625" style="1" customWidth="1"/>
    <col min="8" max="9" width="11.85546875" style="1" customWidth="1"/>
    <col min="10" max="10" width="16.42578125" style="1" customWidth="1"/>
    <col min="11" max="11" width="12.28515625" style="1" customWidth="1"/>
    <col min="12" max="12" width="20" style="1" customWidth="1"/>
    <col min="13" max="14" width="9.140625" style="1"/>
    <col min="15" max="15" width="14.140625" style="1" customWidth="1"/>
    <col min="16" max="16" width="18" style="1" customWidth="1"/>
    <col min="17" max="17" width="16.140625" style="1" customWidth="1"/>
    <col min="18" max="18" width="10.5703125" style="1" customWidth="1"/>
    <col min="19" max="16384" width="9.140625" style="1"/>
  </cols>
  <sheetData>
    <row r="2" spans="1:14" x14ac:dyDescent="0.2">
      <c r="B2" s="3"/>
      <c r="C2" s="3"/>
      <c r="D2" s="3"/>
      <c r="E2" s="3"/>
      <c r="G2" s="203"/>
      <c r="H2" s="203"/>
      <c r="I2" s="203"/>
      <c r="J2" s="203"/>
      <c r="K2" s="203"/>
      <c r="L2" s="203"/>
      <c r="M2" s="203"/>
      <c r="N2" s="203"/>
    </row>
    <row r="3" spans="1:14" x14ac:dyDescent="0.2">
      <c r="B3" s="203" t="s">
        <v>150</v>
      </c>
      <c r="C3" s="203"/>
      <c r="D3" s="203"/>
      <c r="E3" s="203"/>
      <c r="F3" s="203"/>
      <c r="G3" s="203"/>
      <c r="H3" s="203"/>
      <c r="I3" s="83"/>
      <c r="J3" s="16"/>
      <c r="K3" s="3"/>
      <c r="L3" s="3"/>
    </row>
    <row r="4" spans="1:14" x14ac:dyDescent="0.2">
      <c r="B4" s="3"/>
      <c r="C4" s="3"/>
      <c r="D4" s="3"/>
      <c r="E4" s="3"/>
      <c r="F4" s="16"/>
      <c r="G4" s="16"/>
      <c r="H4" s="16"/>
      <c r="I4" s="16"/>
      <c r="J4" s="16"/>
      <c r="K4" s="17"/>
      <c r="L4" s="18"/>
      <c r="M4" s="16"/>
    </row>
    <row r="6" spans="1:14" ht="38.25" x14ac:dyDescent="0.2">
      <c r="A6" s="28" t="s">
        <v>48</v>
      </c>
      <c r="B6" s="28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</row>
    <row r="7" spans="1:14" ht="110.25" customHeight="1" thickBot="1" x14ac:dyDescent="0.25">
      <c r="A7" s="86" t="s">
        <v>52</v>
      </c>
      <c r="B7" s="84" t="s">
        <v>151</v>
      </c>
      <c r="C7" s="20" t="s">
        <v>34</v>
      </c>
      <c r="D7" s="85" t="s">
        <v>99</v>
      </c>
      <c r="E7" s="88">
        <v>15</v>
      </c>
      <c r="F7" s="87">
        <f>G7/E7</f>
        <v>5000</v>
      </c>
      <c r="G7" s="87">
        <v>75000</v>
      </c>
      <c r="H7" s="82" t="s">
        <v>53</v>
      </c>
      <c r="I7" s="82" t="s">
        <v>182</v>
      </c>
      <c r="J7" s="84" t="s">
        <v>14</v>
      </c>
    </row>
    <row r="8" spans="1:14" x14ac:dyDescent="0.2">
      <c r="A8" s="128" t="s">
        <v>1</v>
      </c>
      <c r="B8" s="104"/>
      <c r="C8" s="104"/>
      <c r="D8" s="105"/>
      <c r="E8" s="105"/>
      <c r="F8" s="105"/>
      <c r="G8" s="106">
        <f>SUM(G7:G7)</f>
        <v>75000</v>
      </c>
      <c r="H8" s="106"/>
      <c r="I8" s="107"/>
      <c r="J8" s="108"/>
    </row>
    <row r="9" spans="1:14" ht="25.5" x14ac:dyDescent="0.2">
      <c r="A9" s="63" t="s">
        <v>240</v>
      </c>
      <c r="B9" s="64" t="s">
        <v>239</v>
      </c>
      <c r="C9" s="62" t="s">
        <v>56</v>
      </c>
      <c r="D9" s="62" t="s">
        <v>6</v>
      </c>
      <c r="E9" s="62">
        <v>2</v>
      </c>
      <c r="F9" s="62">
        <v>435156</v>
      </c>
      <c r="G9" s="62">
        <v>435156</v>
      </c>
      <c r="H9" s="62" t="s">
        <v>200</v>
      </c>
      <c r="I9" s="62" t="s">
        <v>182</v>
      </c>
      <c r="J9" s="63" t="s">
        <v>238</v>
      </c>
    </row>
    <row r="10" spans="1:14" ht="19.5" customHeight="1" x14ac:dyDescent="0.2">
      <c r="A10" s="2" t="s">
        <v>241</v>
      </c>
      <c r="B10" s="89" t="s">
        <v>239</v>
      </c>
      <c r="C10" s="2" t="s">
        <v>243</v>
      </c>
      <c r="D10" s="2" t="s">
        <v>6</v>
      </c>
      <c r="E10" s="2">
        <v>1</v>
      </c>
      <c r="F10" s="2">
        <v>285000</v>
      </c>
      <c r="G10" s="2">
        <v>285000</v>
      </c>
      <c r="H10" s="2" t="s">
        <v>200</v>
      </c>
      <c r="I10" s="2" t="s">
        <v>182</v>
      </c>
      <c r="J10" s="2" t="s">
        <v>242</v>
      </c>
    </row>
    <row r="11" spans="1:14" x14ac:dyDescent="0.2">
      <c r="A11" s="128" t="s">
        <v>1</v>
      </c>
      <c r="B11" s="2"/>
      <c r="C11" s="2"/>
      <c r="D11" s="2"/>
      <c r="E11" s="2"/>
      <c r="F11" s="2"/>
      <c r="G11" s="35">
        <f>SUM(G9:G10)</f>
        <v>720156</v>
      </c>
      <c r="H11" s="2"/>
      <c r="I11" s="2"/>
      <c r="J11" s="2"/>
    </row>
    <row r="12" spans="1:14" ht="14.25" customHeight="1" x14ac:dyDescent="0.2"/>
    <row r="13" spans="1:14" x14ac:dyDescent="0.2">
      <c r="B13" s="1" t="s">
        <v>15</v>
      </c>
    </row>
    <row r="19" spans="1:1" x14ac:dyDescent="0.2">
      <c r="A19" s="91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6"/>
  <sheetViews>
    <sheetView workbookViewId="0">
      <selection activeCell="G20" sqref="G20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65" t="s">
        <v>176</v>
      </c>
      <c r="C4" s="265"/>
      <c r="D4" s="265"/>
      <c r="E4" s="265"/>
      <c r="F4" s="265"/>
      <c r="G4" s="265"/>
      <c r="H4" s="265"/>
      <c r="I4" s="265"/>
      <c r="J4" s="265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33"/>
      <c r="C5" s="33"/>
      <c r="D5" s="33"/>
      <c r="E5" s="33"/>
      <c r="F5" s="33"/>
      <c r="G5" s="33"/>
      <c r="H5" s="33"/>
      <c r="I5" s="45"/>
      <c r="J5" s="33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31" t="s">
        <v>48</v>
      </c>
      <c r="B7" s="31" t="s">
        <v>47</v>
      </c>
      <c r="C7" s="31" t="s">
        <v>44</v>
      </c>
      <c r="D7" s="31" t="s">
        <v>7</v>
      </c>
      <c r="E7" s="31" t="s">
        <v>0</v>
      </c>
      <c r="F7" s="31" t="s">
        <v>22</v>
      </c>
      <c r="G7" s="27" t="s">
        <v>51</v>
      </c>
      <c r="H7" s="31" t="s">
        <v>45</v>
      </c>
      <c r="I7" s="31" t="s">
        <v>181</v>
      </c>
      <c r="J7" s="31" t="s">
        <v>46</v>
      </c>
    </row>
    <row r="8" spans="1:18" ht="15" customHeight="1" x14ac:dyDescent="0.25">
      <c r="A8" s="266" t="s">
        <v>75</v>
      </c>
      <c r="B8" s="231" t="s">
        <v>16</v>
      </c>
      <c r="C8" s="231" t="s">
        <v>9</v>
      </c>
      <c r="D8" s="269" t="s">
        <v>43</v>
      </c>
      <c r="E8" s="269">
        <v>1</v>
      </c>
      <c r="F8" s="267">
        <v>2000000</v>
      </c>
      <c r="G8" s="267">
        <v>2000000</v>
      </c>
      <c r="H8" s="268" t="s">
        <v>76</v>
      </c>
      <c r="I8" s="100"/>
      <c r="J8" s="231" t="s">
        <v>9</v>
      </c>
    </row>
    <row r="9" spans="1:18" ht="51" customHeight="1" x14ac:dyDescent="0.25">
      <c r="A9" s="266"/>
      <c r="B9" s="231"/>
      <c r="C9" s="231"/>
      <c r="D9" s="269"/>
      <c r="E9" s="269"/>
      <c r="F9" s="267"/>
      <c r="G9" s="267"/>
      <c r="H9" s="268"/>
      <c r="I9" s="100"/>
      <c r="J9" s="231"/>
    </row>
    <row r="10" spans="1:18" ht="30.75" customHeight="1" x14ac:dyDescent="0.25">
      <c r="A10" s="97" t="s">
        <v>130</v>
      </c>
      <c r="B10" s="9" t="s">
        <v>158</v>
      </c>
      <c r="C10" s="96" t="s">
        <v>131</v>
      </c>
      <c r="D10" s="99" t="s">
        <v>43</v>
      </c>
      <c r="E10" s="99">
        <v>1</v>
      </c>
      <c r="F10" s="98">
        <v>276199.44</v>
      </c>
      <c r="G10" s="98">
        <v>276199.44</v>
      </c>
      <c r="H10" s="98" t="s">
        <v>58</v>
      </c>
      <c r="I10" s="98" t="s">
        <v>182</v>
      </c>
      <c r="J10" s="96" t="s">
        <v>131</v>
      </c>
    </row>
    <row r="11" spans="1:18" x14ac:dyDescent="0.25">
      <c r="A11" s="71" t="s">
        <v>1</v>
      </c>
      <c r="B11" s="71"/>
      <c r="C11" s="71"/>
      <c r="D11" s="72"/>
      <c r="E11" s="72"/>
      <c r="F11" s="72"/>
      <c r="G11" s="73">
        <f>SUM(G8:G10)</f>
        <v>2276199.44</v>
      </c>
      <c r="H11" s="74"/>
      <c r="I11" s="74"/>
      <c r="J11" s="72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"/>
  <sheetViews>
    <sheetView workbookViewId="0">
      <selection activeCell="H11" sqref="H11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270" t="s">
        <v>177</v>
      </c>
      <c r="C2" s="270"/>
      <c r="D2" s="270"/>
      <c r="E2" s="270"/>
      <c r="F2" s="270"/>
      <c r="G2" s="1"/>
      <c r="H2" s="16"/>
      <c r="I2" s="16"/>
      <c r="J2" s="1"/>
      <c r="K2" s="3"/>
      <c r="L2" s="3"/>
      <c r="M2" s="1"/>
      <c r="N2" s="1"/>
      <c r="O2" s="1"/>
      <c r="P2" s="1"/>
      <c r="Q2" s="1"/>
      <c r="R2" s="1"/>
    </row>
    <row r="3" spans="1:18" x14ac:dyDescent="0.25">
      <c r="A3" s="1"/>
      <c r="B3" s="18"/>
      <c r="C3" s="18"/>
      <c r="D3" s="18"/>
      <c r="E3" s="18"/>
      <c r="F3" s="16"/>
      <c r="G3" s="1"/>
      <c r="H3" s="1"/>
      <c r="I3" s="1"/>
      <c r="J3" s="1"/>
      <c r="K3" s="3"/>
      <c r="L3" s="3"/>
      <c r="M3" s="1"/>
      <c r="N3" s="1"/>
      <c r="O3" s="1"/>
      <c r="P3" s="1"/>
      <c r="Q3" s="1"/>
      <c r="R3" s="1"/>
    </row>
    <row r="5" spans="1:18" ht="48.75" customHeight="1" x14ac:dyDescent="0.25">
      <c r="A5" s="29" t="s">
        <v>48</v>
      </c>
      <c r="B5" s="29" t="s">
        <v>47</v>
      </c>
      <c r="C5" s="29" t="s">
        <v>44</v>
      </c>
      <c r="D5" s="29" t="s">
        <v>7</v>
      </c>
      <c r="E5" s="29" t="s">
        <v>0</v>
      </c>
      <c r="F5" s="29" t="s">
        <v>22</v>
      </c>
      <c r="G5" s="27" t="s">
        <v>51</v>
      </c>
      <c r="H5" s="29" t="s">
        <v>45</v>
      </c>
      <c r="I5" s="31" t="s">
        <v>181</v>
      </c>
      <c r="J5" s="29" t="s">
        <v>46</v>
      </c>
    </row>
    <row r="6" spans="1:18" ht="54.75" customHeight="1" x14ac:dyDescent="0.25">
      <c r="A6" s="19" t="s">
        <v>97</v>
      </c>
      <c r="B6" s="15" t="s">
        <v>154</v>
      </c>
      <c r="C6" s="15" t="s">
        <v>77</v>
      </c>
      <c r="D6" s="10" t="s">
        <v>6</v>
      </c>
      <c r="E6" s="10">
        <v>2</v>
      </c>
      <c r="F6" s="11">
        <f>G6/E6</f>
        <v>20000</v>
      </c>
      <c r="G6" s="11">
        <v>40000</v>
      </c>
      <c r="H6" s="12" t="s">
        <v>78</v>
      </c>
      <c r="I6" s="46" t="s">
        <v>182</v>
      </c>
      <c r="J6" s="9" t="s">
        <v>17</v>
      </c>
    </row>
    <row r="7" spans="1:18" ht="27.75" customHeight="1" x14ac:dyDescent="0.25">
      <c r="A7" s="271" t="s">
        <v>98</v>
      </c>
      <c r="B7" s="204" t="s">
        <v>154</v>
      </c>
      <c r="C7" s="204" t="s">
        <v>77</v>
      </c>
      <c r="D7" s="10" t="s">
        <v>5</v>
      </c>
      <c r="E7" s="11">
        <v>1</v>
      </c>
      <c r="F7" s="11">
        <f>G7/1.12</f>
        <v>70900</v>
      </c>
      <c r="G7" s="30">
        <v>79408</v>
      </c>
      <c r="H7" s="196" t="s">
        <v>79</v>
      </c>
      <c r="I7" s="196"/>
      <c r="J7" s="37" t="s">
        <v>10</v>
      </c>
    </row>
    <row r="8" spans="1:18" ht="27" customHeight="1" x14ac:dyDescent="0.25">
      <c r="A8" s="272"/>
      <c r="B8" s="205"/>
      <c r="C8" s="205"/>
      <c r="D8" s="10" t="s">
        <v>5</v>
      </c>
      <c r="E8" s="11">
        <v>2</v>
      </c>
      <c r="F8" s="11">
        <f>G8/1.12</f>
        <v>28499.999999999996</v>
      </c>
      <c r="G8" s="11">
        <v>31920</v>
      </c>
      <c r="H8" s="197"/>
      <c r="I8" s="197"/>
      <c r="J8" s="21" t="s">
        <v>11</v>
      </c>
    </row>
    <row r="9" spans="1:18" ht="35.25" customHeight="1" x14ac:dyDescent="0.25">
      <c r="A9" s="272"/>
      <c r="B9" s="205"/>
      <c r="C9" s="205"/>
      <c r="D9" s="10" t="s">
        <v>5</v>
      </c>
      <c r="E9" s="11">
        <v>1</v>
      </c>
      <c r="F9" s="11">
        <f>G9/1.12</f>
        <v>79623.214285714275</v>
      </c>
      <c r="G9" s="11">
        <v>89178</v>
      </c>
      <c r="H9" s="197"/>
      <c r="I9" s="197"/>
      <c r="J9" s="21" t="s">
        <v>12</v>
      </c>
    </row>
    <row r="10" spans="1:18" ht="30" customHeight="1" x14ac:dyDescent="0.25">
      <c r="A10" s="273"/>
      <c r="B10" s="206"/>
      <c r="C10" s="206"/>
      <c r="D10" s="10" t="s">
        <v>5</v>
      </c>
      <c r="E10" s="11">
        <v>2</v>
      </c>
      <c r="F10" s="11">
        <f>G10/1.12</f>
        <v>11076.785714285714</v>
      </c>
      <c r="G10" s="11">
        <v>12406</v>
      </c>
      <c r="H10" s="198"/>
      <c r="I10" s="198"/>
      <c r="J10" s="21" t="s">
        <v>13</v>
      </c>
    </row>
    <row r="11" spans="1:18" x14ac:dyDescent="0.25">
      <c r="A11" s="71" t="s">
        <v>1</v>
      </c>
      <c r="B11" s="71"/>
      <c r="C11" s="71"/>
      <c r="D11" s="72"/>
      <c r="E11" s="72"/>
      <c r="F11" s="72"/>
      <c r="G11" s="73">
        <f>SUM(G6:G10)</f>
        <v>252912</v>
      </c>
      <c r="H11" s="74"/>
      <c r="I11" s="74"/>
      <c r="J11" s="72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8"/>
  <sheetViews>
    <sheetView topLeftCell="A7" zoomScale="80" zoomScaleNormal="80" workbookViewId="0">
      <selection activeCell="F33" sqref="F33:F37"/>
    </sheetView>
  </sheetViews>
  <sheetFormatPr defaultRowHeight="15" x14ac:dyDescent="0.25"/>
  <cols>
    <col min="1" max="1" width="34.710937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9.140625" customWidth="1"/>
    <col min="8" max="8" width="14.28515625" customWidth="1"/>
    <col min="9" max="9" width="19.425781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270" t="s">
        <v>178</v>
      </c>
      <c r="C3" s="270"/>
      <c r="D3" s="270"/>
      <c r="E3" s="270"/>
      <c r="F3" s="270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248" t="s">
        <v>80</v>
      </c>
      <c r="B7" s="250" t="s">
        <v>149</v>
      </c>
      <c r="C7" s="248" t="s">
        <v>18</v>
      </c>
      <c r="D7" s="253" t="s">
        <v>26</v>
      </c>
      <c r="E7" s="253">
        <v>1</v>
      </c>
      <c r="F7" s="261">
        <v>500000</v>
      </c>
      <c r="G7" s="261">
        <v>500000</v>
      </c>
      <c r="H7" s="263" t="s">
        <v>121</v>
      </c>
      <c r="I7" s="111"/>
      <c r="J7" s="248" t="s">
        <v>18</v>
      </c>
    </row>
    <row r="8" spans="1:18" ht="59.25" customHeight="1" x14ac:dyDescent="0.25">
      <c r="A8" s="249"/>
      <c r="B8" s="251"/>
      <c r="C8" s="249"/>
      <c r="D8" s="254"/>
      <c r="E8" s="254"/>
      <c r="F8" s="262"/>
      <c r="G8" s="262"/>
      <c r="H8" s="247"/>
      <c r="I8" s="178" t="s">
        <v>182</v>
      </c>
      <c r="J8" s="249"/>
    </row>
    <row r="9" spans="1:18" ht="75" customHeight="1" thickBot="1" x14ac:dyDescent="0.3">
      <c r="A9" s="170" t="s">
        <v>81</v>
      </c>
      <c r="B9" s="171" t="s">
        <v>149</v>
      </c>
      <c r="C9" s="172" t="s">
        <v>20</v>
      </c>
      <c r="D9" s="114" t="s">
        <v>26</v>
      </c>
      <c r="E9" s="114">
        <v>1</v>
      </c>
      <c r="F9" s="173">
        <v>4500000</v>
      </c>
      <c r="G9" s="173">
        <v>4500000</v>
      </c>
      <c r="H9" s="174" t="s">
        <v>122</v>
      </c>
      <c r="I9" s="174" t="s">
        <v>182</v>
      </c>
      <c r="J9" s="172" t="s">
        <v>20</v>
      </c>
    </row>
    <row r="10" spans="1:18" x14ac:dyDescent="0.25">
      <c r="A10" s="181" t="s">
        <v>1</v>
      </c>
      <c r="B10" s="104"/>
      <c r="C10" s="104"/>
      <c r="D10" s="105"/>
      <c r="E10" s="105"/>
      <c r="F10" s="105"/>
      <c r="G10" s="109">
        <f>SUM(G7:G9)</f>
        <v>5000000</v>
      </c>
      <c r="H10" s="106"/>
      <c r="I10" s="179"/>
      <c r="J10" s="108"/>
    </row>
    <row r="11" spans="1:18" ht="87.75" customHeight="1" thickBot="1" x14ac:dyDescent="0.3">
      <c r="A11" s="175" t="s">
        <v>222</v>
      </c>
      <c r="B11" s="121" t="s">
        <v>203</v>
      </c>
      <c r="C11" s="121" t="s">
        <v>56</v>
      </c>
      <c r="D11" s="121" t="s">
        <v>6</v>
      </c>
      <c r="E11" s="121">
        <v>1</v>
      </c>
      <c r="F11" s="121">
        <v>2986926.8</v>
      </c>
      <c r="G11" s="121">
        <f>F11</f>
        <v>2986926.8</v>
      </c>
      <c r="H11" s="121" t="s">
        <v>187</v>
      </c>
      <c r="I11" s="122" t="s">
        <v>182</v>
      </c>
      <c r="J11" s="158" t="s">
        <v>223</v>
      </c>
    </row>
    <row r="12" spans="1:18" x14ac:dyDescent="0.25">
      <c r="A12" s="181" t="s">
        <v>1</v>
      </c>
      <c r="B12" s="176"/>
      <c r="C12" s="176"/>
      <c r="D12" s="176"/>
      <c r="E12" s="176"/>
      <c r="F12" s="176"/>
      <c r="G12" s="177">
        <f>G11</f>
        <v>2986926.8</v>
      </c>
      <c r="H12" s="176"/>
      <c r="I12" s="180"/>
      <c r="J12" s="176"/>
    </row>
    <row r="13" spans="1:18" ht="52.5" customHeight="1" x14ac:dyDescent="0.25">
      <c r="A13" s="281" t="s">
        <v>232</v>
      </c>
      <c r="B13" s="281" t="s">
        <v>233</v>
      </c>
      <c r="C13" s="184" t="s">
        <v>234</v>
      </c>
      <c r="D13" s="281" t="s">
        <v>6</v>
      </c>
      <c r="E13" s="281">
        <v>369</v>
      </c>
      <c r="F13" s="282">
        <v>150030</v>
      </c>
      <c r="G13" s="281">
        <v>150030</v>
      </c>
      <c r="H13" s="281" t="s">
        <v>200</v>
      </c>
      <c r="I13" s="281" t="s">
        <v>182</v>
      </c>
      <c r="J13" s="184" t="s">
        <v>235</v>
      </c>
    </row>
    <row r="14" spans="1:18" x14ac:dyDescent="0.25">
      <c r="A14" s="75" t="s">
        <v>1</v>
      </c>
      <c r="B14" s="2"/>
      <c r="C14" s="2"/>
      <c r="D14" s="2"/>
      <c r="E14" s="2"/>
      <c r="F14" s="2"/>
      <c r="G14" s="35">
        <f>SUM(G13)</f>
        <v>150030</v>
      </c>
      <c r="H14" s="2"/>
      <c r="I14" s="2"/>
      <c r="J14" s="2"/>
    </row>
    <row r="15" spans="1:18" ht="26.25" x14ac:dyDescent="0.25">
      <c r="A15" s="2" t="s">
        <v>267</v>
      </c>
      <c r="B15" s="2" t="s">
        <v>268</v>
      </c>
      <c r="C15" s="4" t="s">
        <v>276</v>
      </c>
      <c r="D15" s="2" t="s">
        <v>6</v>
      </c>
      <c r="E15" s="2">
        <v>22</v>
      </c>
      <c r="F15" s="2">
        <v>110520</v>
      </c>
      <c r="G15" s="2">
        <v>110520</v>
      </c>
      <c r="H15" s="2" t="s">
        <v>200</v>
      </c>
      <c r="I15" s="2"/>
      <c r="J15" s="4" t="s">
        <v>270</v>
      </c>
    </row>
    <row r="16" spans="1:18" ht="26.25" x14ac:dyDescent="0.25">
      <c r="A16" s="2" t="s">
        <v>271</v>
      </c>
      <c r="B16" s="2" t="s">
        <v>268</v>
      </c>
      <c r="C16" s="4" t="s">
        <v>276</v>
      </c>
      <c r="D16" s="2" t="s">
        <v>6</v>
      </c>
      <c r="E16" s="2" t="s">
        <v>273</v>
      </c>
      <c r="F16" s="2">
        <v>44475</v>
      </c>
      <c r="G16" s="2">
        <v>44475</v>
      </c>
      <c r="H16" s="2" t="s">
        <v>200</v>
      </c>
      <c r="I16" s="2"/>
      <c r="J16" s="2" t="s">
        <v>272</v>
      </c>
    </row>
    <row r="17" spans="1:10" ht="26.25" x14ac:dyDescent="0.25">
      <c r="A17" s="2" t="s">
        <v>274</v>
      </c>
      <c r="B17" s="2" t="s">
        <v>268</v>
      </c>
      <c r="C17" s="4" t="s">
        <v>276</v>
      </c>
      <c r="D17" s="2" t="s">
        <v>6</v>
      </c>
      <c r="E17" s="2">
        <v>6</v>
      </c>
      <c r="F17" s="2">
        <v>69300</v>
      </c>
      <c r="G17" s="2">
        <v>69300</v>
      </c>
      <c r="H17" s="2" t="s">
        <v>200</v>
      </c>
      <c r="I17" s="2"/>
      <c r="J17" s="2" t="s">
        <v>269</v>
      </c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10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F3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R10"/>
  <sheetViews>
    <sheetView workbookViewId="0">
      <selection activeCell="J12" sqref="J12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6" t="s">
        <v>179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29" t="s">
        <v>48</v>
      </c>
      <c r="B7" s="29" t="s">
        <v>47</v>
      </c>
      <c r="C7" s="29" t="s">
        <v>44</v>
      </c>
      <c r="D7" s="29" t="s">
        <v>7</v>
      </c>
      <c r="E7" s="29" t="s">
        <v>0</v>
      </c>
      <c r="F7" s="29" t="s">
        <v>22</v>
      </c>
      <c r="G7" s="27" t="s">
        <v>51</v>
      </c>
      <c r="H7" s="29" t="s">
        <v>45</v>
      </c>
      <c r="I7" s="31" t="s">
        <v>181</v>
      </c>
      <c r="J7" s="29" t="s">
        <v>46</v>
      </c>
    </row>
    <row r="8" spans="1:18" x14ac:dyDescent="0.25">
      <c r="A8" s="266" t="s">
        <v>19</v>
      </c>
      <c r="B8" s="231" t="s">
        <v>149</v>
      </c>
      <c r="C8" s="266" t="s">
        <v>21</v>
      </c>
      <c r="D8" s="269" t="s">
        <v>26</v>
      </c>
      <c r="E8" s="269">
        <v>1</v>
      </c>
      <c r="F8" s="267">
        <v>5000000</v>
      </c>
      <c r="G8" s="267">
        <v>5000000</v>
      </c>
      <c r="H8" s="268" t="s">
        <v>114</v>
      </c>
      <c r="I8" s="196" t="s">
        <v>182</v>
      </c>
      <c r="J8" s="266" t="s">
        <v>21</v>
      </c>
    </row>
    <row r="9" spans="1:18" ht="34.5" customHeight="1" x14ac:dyDescent="0.25">
      <c r="A9" s="266"/>
      <c r="B9" s="231"/>
      <c r="C9" s="266"/>
      <c r="D9" s="269"/>
      <c r="E9" s="269"/>
      <c r="F9" s="267"/>
      <c r="G9" s="267"/>
      <c r="H9" s="268"/>
      <c r="I9" s="274"/>
      <c r="J9" s="266"/>
    </row>
    <row r="10" spans="1:18" x14ac:dyDescent="0.25">
      <c r="A10" s="71" t="s">
        <v>1</v>
      </c>
      <c r="B10" s="71"/>
      <c r="C10" s="71"/>
      <c r="D10" s="72"/>
      <c r="E10" s="72"/>
      <c r="F10" s="72"/>
      <c r="G10" s="79">
        <f>SUM(G8:G9)</f>
        <v>5000000</v>
      </c>
      <c r="H10" s="74"/>
      <c r="I10" s="74"/>
      <c r="J10" s="72"/>
    </row>
  </sheetData>
  <mergeCells count="10">
    <mergeCell ref="F8:F9"/>
    <mergeCell ref="G8:G9"/>
    <mergeCell ref="H8:H9"/>
    <mergeCell ref="J8:J9"/>
    <mergeCell ref="A8:A9"/>
    <mergeCell ref="B8:B9"/>
    <mergeCell ref="C8:C9"/>
    <mergeCell ref="D8:D9"/>
    <mergeCell ref="E8:E9"/>
    <mergeCell ref="I8:I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8"/>
  <sheetViews>
    <sheetView workbookViewId="0">
      <selection activeCell="I24" sqref="I24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5.710937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23"/>
      <c r="B2" s="38" t="s">
        <v>180</v>
      </c>
      <c r="C2" s="38"/>
      <c r="D2" s="38"/>
      <c r="E2" s="38"/>
      <c r="F2" s="38"/>
      <c r="G2" s="38"/>
      <c r="H2" s="38"/>
      <c r="I2" s="38"/>
      <c r="J2" s="23"/>
    </row>
    <row r="3" spans="1:18" x14ac:dyDescent="0.25">
      <c r="A3" s="23"/>
      <c r="B3" s="38"/>
      <c r="C3" s="38"/>
      <c r="D3" s="38"/>
      <c r="E3" s="38"/>
      <c r="F3" s="38"/>
      <c r="G3" s="38"/>
      <c r="H3" s="38"/>
      <c r="I3" s="38"/>
      <c r="J3" s="23"/>
    </row>
    <row r="4" spans="1:18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Q4" s="25"/>
    </row>
    <row r="5" spans="1:18" ht="66" customHeight="1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</row>
    <row r="6" spans="1:18" x14ac:dyDescent="0.25">
      <c r="A6" s="243" t="s">
        <v>23</v>
      </c>
      <c r="B6" s="205" t="s">
        <v>149</v>
      </c>
      <c r="C6" s="243" t="s">
        <v>24</v>
      </c>
      <c r="D6" s="208" t="s">
        <v>26</v>
      </c>
      <c r="E6" s="208">
        <v>1</v>
      </c>
      <c r="F6" s="200">
        <v>614284</v>
      </c>
      <c r="G6" s="200">
        <v>614284</v>
      </c>
      <c r="H6" s="197" t="s">
        <v>123</v>
      </c>
      <c r="I6" s="185"/>
      <c r="J6" s="243" t="s">
        <v>24</v>
      </c>
    </row>
    <row r="7" spans="1:18" ht="57" customHeight="1" x14ac:dyDescent="0.25">
      <c r="A7" s="264"/>
      <c r="B7" s="206"/>
      <c r="C7" s="264"/>
      <c r="D7" s="209"/>
      <c r="E7" s="209"/>
      <c r="F7" s="201"/>
      <c r="G7" s="201"/>
      <c r="H7" s="198"/>
      <c r="I7" s="186" t="s">
        <v>182</v>
      </c>
      <c r="J7" s="264"/>
    </row>
    <row r="8" spans="1:18" ht="38.25" x14ac:dyDescent="0.25">
      <c r="A8" s="190" t="s">
        <v>27</v>
      </c>
      <c r="B8" s="189"/>
      <c r="C8" s="9" t="s">
        <v>85</v>
      </c>
      <c r="D8" s="191" t="s">
        <v>26</v>
      </c>
      <c r="E8" s="191">
        <v>1</v>
      </c>
      <c r="F8" s="192">
        <v>55120</v>
      </c>
      <c r="G8" s="192">
        <v>55120</v>
      </c>
      <c r="H8" s="8" t="s">
        <v>84</v>
      </c>
      <c r="I8" s="191" t="s">
        <v>182</v>
      </c>
      <c r="J8" s="9" t="s">
        <v>85</v>
      </c>
    </row>
    <row r="9" spans="1:18" x14ac:dyDescent="0.25">
      <c r="A9" s="71" t="s">
        <v>1</v>
      </c>
      <c r="B9" s="71"/>
      <c r="C9" s="71"/>
      <c r="D9" s="72"/>
      <c r="E9" s="72"/>
      <c r="F9" s="72"/>
      <c r="G9" s="73">
        <f>SUM(G6:G8)</f>
        <v>669404</v>
      </c>
      <c r="H9" s="74"/>
      <c r="I9" s="74"/>
      <c r="J9" s="72"/>
    </row>
    <row r="10" spans="1:18" ht="26.25" x14ac:dyDescent="0.25">
      <c r="A10" s="2" t="s">
        <v>275</v>
      </c>
      <c r="B10" s="2" t="s">
        <v>268</v>
      </c>
      <c r="C10" s="4" t="s">
        <v>276</v>
      </c>
      <c r="D10" s="2" t="s">
        <v>6</v>
      </c>
      <c r="E10" s="2" t="s">
        <v>277</v>
      </c>
      <c r="F10" s="283">
        <v>1167647</v>
      </c>
      <c r="G10" s="283">
        <v>1167647</v>
      </c>
      <c r="H10" s="2" t="s">
        <v>200</v>
      </c>
      <c r="I10" s="2"/>
      <c r="J10" s="4" t="s">
        <v>276</v>
      </c>
    </row>
    <row r="11" spans="1: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8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8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9">
    <mergeCell ref="F6:F7"/>
    <mergeCell ref="G6:G7"/>
    <mergeCell ref="H6:H7"/>
    <mergeCell ref="J6:J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15"/>
  <sheetViews>
    <sheetView workbookViewId="0">
      <selection activeCell="A10" sqref="A10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17.28515625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6" t="s">
        <v>145</v>
      </c>
      <c r="C3" s="16"/>
      <c r="D3" s="16"/>
      <c r="E3" s="1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6"/>
      <c r="C4" s="16"/>
      <c r="D4" s="16"/>
      <c r="E4" s="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25" t="s">
        <v>41</v>
      </c>
      <c r="B7" s="224" t="s">
        <v>146</v>
      </c>
      <c r="C7" s="224" t="s">
        <v>25</v>
      </c>
      <c r="D7" s="226" t="s">
        <v>26</v>
      </c>
      <c r="E7" s="226">
        <v>1</v>
      </c>
      <c r="F7" s="227">
        <v>20320.16</v>
      </c>
      <c r="G7" s="227">
        <v>20320.16</v>
      </c>
      <c r="H7" s="228" t="s">
        <v>58</v>
      </c>
      <c r="I7" s="130"/>
      <c r="J7" s="224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225"/>
      <c r="B8" s="224"/>
      <c r="C8" s="224"/>
      <c r="D8" s="226"/>
      <c r="E8" s="226"/>
      <c r="F8" s="227"/>
      <c r="G8" s="227"/>
      <c r="H8" s="228"/>
      <c r="I8" s="130"/>
      <c r="J8" s="224"/>
      <c r="K8" s="1"/>
      <c r="L8" s="1"/>
      <c r="M8" s="1"/>
      <c r="N8" s="1"/>
      <c r="O8" s="1"/>
      <c r="P8" s="1"/>
      <c r="Q8" s="1"/>
      <c r="R8" s="1"/>
      <c r="S8" s="1"/>
    </row>
    <row r="9" spans="1:19" ht="63" customHeight="1" x14ac:dyDescent="0.25">
      <c r="A9" s="128" t="s">
        <v>192</v>
      </c>
      <c r="B9" s="123" t="s">
        <v>146</v>
      </c>
      <c r="C9" s="123" t="s">
        <v>137</v>
      </c>
      <c r="D9" s="110" t="s">
        <v>43</v>
      </c>
      <c r="E9" s="110">
        <v>1</v>
      </c>
      <c r="F9" s="129">
        <v>7500000</v>
      </c>
      <c r="G9" s="129">
        <v>7500000</v>
      </c>
      <c r="H9" s="130" t="s">
        <v>138</v>
      </c>
      <c r="I9" s="130"/>
      <c r="J9" s="123" t="s">
        <v>137</v>
      </c>
      <c r="K9" s="1"/>
      <c r="L9" s="1"/>
      <c r="M9" s="1"/>
      <c r="N9" s="1"/>
      <c r="O9" s="1"/>
      <c r="P9" s="1"/>
      <c r="Q9" s="1"/>
      <c r="R9" s="1"/>
      <c r="S9" s="1"/>
    </row>
    <row r="10" spans="1:19" ht="22.5" customHeight="1" x14ac:dyDescent="0.25">
      <c r="A10" s="71" t="s">
        <v>1</v>
      </c>
      <c r="B10" s="115"/>
      <c r="C10" s="115"/>
      <c r="D10" s="72"/>
      <c r="E10" s="72"/>
      <c r="F10" s="72"/>
      <c r="G10" s="73">
        <f>SUM(G5:G9)</f>
        <v>7520320.1600000001</v>
      </c>
      <c r="H10" s="74"/>
      <c r="I10" s="74"/>
      <c r="J10" s="116"/>
      <c r="K10" s="1"/>
      <c r="L10" s="1"/>
      <c r="M10" s="1"/>
      <c r="N10" s="1"/>
      <c r="O10" s="1"/>
      <c r="P10" s="1"/>
      <c r="Q10" s="1"/>
      <c r="R10" s="1"/>
      <c r="S10" s="1"/>
    </row>
    <row r="11" spans="1:19" ht="36.75" customHeight="1" x14ac:dyDescent="0.25">
      <c r="A11" s="182" t="s">
        <v>127</v>
      </c>
      <c r="B11" s="110" t="s">
        <v>146</v>
      </c>
      <c r="C11" s="123" t="s">
        <v>77</v>
      </c>
      <c r="D11" s="110" t="s">
        <v>6</v>
      </c>
      <c r="E11" s="110">
        <v>1</v>
      </c>
      <c r="F11" s="183">
        <v>213807</v>
      </c>
      <c r="G11" s="183">
        <v>213807</v>
      </c>
      <c r="H11" s="131" t="s">
        <v>129</v>
      </c>
      <c r="I11" s="131"/>
      <c r="J11" s="123" t="s">
        <v>128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25.5" x14ac:dyDescent="0.25">
      <c r="A12" s="128" t="s">
        <v>193</v>
      </c>
      <c r="B12" s="123" t="s">
        <v>146</v>
      </c>
      <c r="C12" s="123" t="s">
        <v>77</v>
      </c>
      <c r="D12" s="110" t="s">
        <v>6</v>
      </c>
      <c r="E12" s="110">
        <v>1</v>
      </c>
      <c r="F12" s="129">
        <v>2642112</v>
      </c>
      <c r="G12" s="129">
        <v>2642112</v>
      </c>
      <c r="H12" s="130" t="s">
        <v>143</v>
      </c>
      <c r="I12" s="130"/>
      <c r="J12" s="123" t="s">
        <v>144</v>
      </c>
    </row>
    <row r="13" spans="1:19" x14ac:dyDescent="0.25">
      <c r="A13" s="77"/>
      <c r="B13" s="77"/>
      <c r="C13" s="77"/>
      <c r="D13" s="77"/>
      <c r="E13" s="77"/>
      <c r="F13" s="77"/>
      <c r="G13" s="74">
        <f>SUM(G11:G12)</f>
        <v>2855919</v>
      </c>
      <c r="H13" s="77"/>
      <c r="I13" s="77"/>
      <c r="J13" s="168"/>
    </row>
    <row r="14" spans="1:19" ht="99.75" customHeight="1" x14ac:dyDescent="0.25">
      <c r="A14" s="120" t="s">
        <v>213</v>
      </c>
      <c r="B14" s="121" t="s">
        <v>203</v>
      </c>
      <c r="C14" s="158" t="s">
        <v>56</v>
      </c>
      <c r="D14" s="121" t="s">
        <v>6</v>
      </c>
      <c r="E14" s="121">
        <v>1</v>
      </c>
      <c r="F14" s="121">
        <v>597308</v>
      </c>
      <c r="G14" s="121">
        <f>F14</f>
        <v>597308</v>
      </c>
      <c r="H14" s="121" t="s">
        <v>200</v>
      </c>
      <c r="I14" s="121" t="s">
        <v>182</v>
      </c>
      <c r="J14" s="158" t="s">
        <v>212</v>
      </c>
    </row>
    <row r="15" spans="1:19" x14ac:dyDescent="0.25">
      <c r="A15" s="101" t="s">
        <v>1</v>
      </c>
      <c r="B15" s="101"/>
      <c r="C15" s="101"/>
      <c r="D15" s="101"/>
      <c r="E15" s="101"/>
      <c r="F15" s="101"/>
      <c r="G15" s="155">
        <f>SUM(G14)</f>
        <v>597308</v>
      </c>
      <c r="H15" s="101"/>
      <c r="I15" s="101"/>
      <c r="J15" s="101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10"/>
  <sheetViews>
    <sheetView workbookViewId="0">
      <selection activeCell="A9" sqref="A9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6" t="s">
        <v>202</v>
      </c>
      <c r="C3" s="16"/>
      <c r="D3" s="16"/>
      <c r="E3" s="1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6"/>
      <c r="C4" s="16"/>
      <c r="D4" s="16"/>
      <c r="E4" s="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181</v>
      </c>
      <c r="J6" s="31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79" t="s">
        <v>204</v>
      </c>
      <c r="B7" s="277" t="s">
        <v>203</v>
      </c>
      <c r="C7" s="277" t="s">
        <v>56</v>
      </c>
      <c r="D7" s="280" t="s">
        <v>6</v>
      </c>
      <c r="E7" s="280">
        <v>9</v>
      </c>
      <c r="F7" s="275">
        <v>57490</v>
      </c>
      <c r="G7" s="275">
        <f>F7*E7</f>
        <v>517410</v>
      </c>
      <c r="H7" s="276" t="s">
        <v>187</v>
      </c>
      <c r="I7" s="276" t="s">
        <v>182</v>
      </c>
      <c r="J7" s="277" t="s">
        <v>205</v>
      </c>
      <c r="K7" s="1"/>
      <c r="L7" s="1"/>
      <c r="M7" s="1"/>
      <c r="N7" s="1"/>
      <c r="O7" s="1"/>
      <c r="P7" s="1"/>
      <c r="Q7" s="1"/>
      <c r="R7" s="1"/>
      <c r="S7" s="1"/>
    </row>
    <row r="8" spans="1:19" ht="84.75" customHeight="1" x14ac:dyDescent="0.25">
      <c r="A8" s="279"/>
      <c r="B8" s="277"/>
      <c r="C8" s="277"/>
      <c r="D8" s="280"/>
      <c r="E8" s="280"/>
      <c r="F8" s="275"/>
      <c r="G8" s="275"/>
      <c r="H8" s="276"/>
      <c r="I8" s="278"/>
      <c r="J8" s="277"/>
      <c r="K8" s="1"/>
      <c r="L8" s="1"/>
      <c r="M8" s="1"/>
      <c r="N8" s="1"/>
      <c r="O8" s="1"/>
      <c r="P8" s="1"/>
      <c r="Q8" s="1"/>
      <c r="R8" s="1"/>
      <c r="S8" s="1"/>
    </row>
    <row r="9" spans="1:19" ht="22.5" customHeight="1" x14ac:dyDescent="0.25">
      <c r="A9" s="75" t="s">
        <v>1</v>
      </c>
      <c r="B9" s="115"/>
      <c r="C9" s="115"/>
      <c r="D9" s="72"/>
      <c r="E9" s="72"/>
      <c r="F9" s="72"/>
      <c r="G9" s="79">
        <f>SUM(G5:G8)</f>
        <v>517410</v>
      </c>
      <c r="H9" s="74"/>
      <c r="I9" s="74"/>
      <c r="J9" s="116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/>
      <c r="B10" s="1"/>
      <c r="C10" s="1"/>
      <c r="D10" s="1"/>
      <c r="E10" s="1"/>
      <c r="F10" s="1"/>
      <c r="G10" s="61"/>
      <c r="H10" s="1"/>
      <c r="I10" s="1"/>
      <c r="J10" s="1"/>
    </row>
  </sheetData>
  <mergeCells count="10">
    <mergeCell ref="G7:G8"/>
    <mergeCell ref="H7:H8"/>
    <mergeCell ref="J7:J8"/>
    <mergeCell ref="I7:I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4"/>
  <sheetViews>
    <sheetView workbookViewId="0">
      <selection activeCell="G12" sqref="G12"/>
    </sheetView>
  </sheetViews>
  <sheetFormatPr defaultRowHeight="15" x14ac:dyDescent="0.25"/>
  <cols>
    <col min="1" max="1" width="23.140625" customWidth="1"/>
    <col min="2" max="2" width="20" customWidth="1"/>
    <col min="3" max="3" width="22.7109375" customWidth="1"/>
    <col min="4" max="4" width="10.5703125" customWidth="1"/>
    <col min="5" max="5" width="11.5703125" customWidth="1"/>
    <col min="6" max="6" width="17.5703125" customWidth="1"/>
    <col min="7" max="7" width="17.7109375" customWidth="1"/>
    <col min="8" max="9" width="12.85546875" customWidth="1"/>
    <col min="10" max="10" width="24.1406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"/>
      <c r="B2" s="3"/>
      <c r="C2" s="3"/>
      <c r="D2" s="3"/>
      <c r="E2" s="3"/>
      <c r="F2" s="1"/>
      <c r="G2" s="1"/>
      <c r="H2" s="1"/>
      <c r="I2" s="1"/>
      <c r="K2" s="3"/>
      <c r="L2" s="3"/>
      <c r="M2" s="1"/>
      <c r="N2" s="1"/>
      <c r="O2" s="1"/>
      <c r="P2" s="1"/>
      <c r="Q2" s="1"/>
      <c r="R2" s="1"/>
    </row>
    <row r="3" spans="1:18" ht="39" customHeight="1" x14ac:dyDescent="0.25">
      <c r="A3" s="1"/>
      <c r="B3" s="213" t="s">
        <v>152</v>
      </c>
      <c r="C3" s="213"/>
      <c r="D3" s="213"/>
      <c r="E3" s="213"/>
      <c r="F3" s="213"/>
      <c r="G3" s="213"/>
      <c r="H3" s="16"/>
      <c r="I3" s="16"/>
      <c r="J3" s="16"/>
      <c r="K3" s="17"/>
      <c r="L3" s="18"/>
      <c r="M3" s="1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31" t="s">
        <v>48</v>
      </c>
      <c r="B6" s="31" t="s">
        <v>47</v>
      </c>
      <c r="C6" s="31" t="s">
        <v>44</v>
      </c>
      <c r="D6" s="31" t="s">
        <v>7</v>
      </c>
      <c r="E6" s="31" t="s">
        <v>0</v>
      </c>
      <c r="F6" s="31" t="s">
        <v>22</v>
      </c>
      <c r="G6" s="27" t="s">
        <v>51</v>
      </c>
      <c r="H6" s="31" t="s">
        <v>45</v>
      </c>
      <c r="I6" s="31" t="s">
        <v>191</v>
      </c>
      <c r="J6" s="31" t="s">
        <v>46</v>
      </c>
      <c r="K6" s="66"/>
    </row>
    <row r="7" spans="1:18" ht="51.75" customHeight="1" x14ac:dyDescent="0.25">
      <c r="A7" s="117" t="s">
        <v>206</v>
      </c>
      <c r="B7" s="64" t="s">
        <v>203</v>
      </c>
      <c r="C7" s="62" t="s">
        <v>56</v>
      </c>
      <c r="D7" s="64" t="s">
        <v>6</v>
      </c>
      <c r="E7" s="64">
        <v>2</v>
      </c>
      <c r="F7" s="65">
        <v>97000</v>
      </c>
      <c r="G7" s="64">
        <f>F7*E7</f>
        <v>194000</v>
      </c>
      <c r="H7" s="64" t="s">
        <v>200</v>
      </c>
      <c r="I7" s="64" t="s">
        <v>182</v>
      </c>
      <c r="J7" s="102" t="s">
        <v>225</v>
      </c>
      <c r="K7" s="67"/>
    </row>
    <row r="8" spans="1:18" x14ac:dyDescent="0.25">
      <c r="A8" s="214" t="s">
        <v>208</v>
      </c>
      <c r="B8" s="216" t="s">
        <v>203</v>
      </c>
      <c r="C8" s="216" t="s">
        <v>209</v>
      </c>
      <c r="D8" s="218" t="s">
        <v>6</v>
      </c>
      <c r="E8" s="218">
        <v>6</v>
      </c>
      <c r="F8" s="220">
        <v>55000</v>
      </c>
      <c r="G8" s="220">
        <f>F8*E8</f>
        <v>330000</v>
      </c>
      <c r="H8" s="222" t="s">
        <v>207</v>
      </c>
      <c r="I8" s="210" t="s">
        <v>182</v>
      </c>
      <c r="J8" s="212" t="s">
        <v>217</v>
      </c>
      <c r="K8" s="66"/>
    </row>
    <row r="9" spans="1:18" ht="58.5" customHeight="1" x14ac:dyDescent="0.25">
      <c r="A9" s="215"/>
      <c r="B9" s="217"/>
      <c r="C9" s="217"/>
      <c r="D9" s="219"/>
      <c r="E9" s="219"/>
      <c r="F9" s="221"/>
      <c r="G9" s="221"/>
      <c r="H9" s="223"/>
      <c r="I9" s="211"/>
      <c r="J9" s="212"/>
      <c r="K9" s="66"/>
    </row>
    <row r="10" spans="1:18" ht="65.25" customHeight="1" x14ac:dyDescent="0.25">
      <c r="A10" s="70" t="s">
        <v>208</v>
      </c>
      <c r="B10" s="102" t="s">
        <v>203</v>
      </c>
      <c r="C10" s="102" t="s">
        <v>209</v>
      </c>
      <c r="D10" s="64" t="s">
        <v>6</v>
      </c>
      <c r="E10" s="64">
        <v>3220</v>
      </c>
      <c r="F10" s="69">
        <v>500</v>
      </c>
      <c r="G10" s="69">
        <f>F10*E10</f>
        <v>1610000</v>
      </c>
      <c r="H10" s="68" t="s">
        <v>207</v>
      </c>
      <c r="I10" s="64" t="s">
        <v>182</v>
      </c>
      <c r="J10" s="102" t="s">
        <v>218</v>
      </c>
    </row>
    <row r="11" spans="1:18" ht="80.25" customHeight="1" x14ac:dyDescent="0.25">
      <c r="A11" s="103" t="s">
        <v>216</v>
      </c>
      <c r="B11" s="102" t="s">
        <v>203</v>
      </c>
      <c r="C11" s="102" t="s">
        <v>210</v>
      </c>
      <c r="D11" s="64" t="s">
        <v>6</v>
      </c>
      <c r="E11" s="64">
        <v>2</v>
      </c>
      <c r="F11" s="68" t="s">
        <v>211</v>
      </c>
      <c r="G11" s="69">
        <v>2520800</v>
      </c>
      <c r="H11" s="68" t="s">
        <v>207</v>
      </c>
      <c r="I11" s="64" t="s">
        <v>182</v>
      </c>
      <c r="J11" s="102" t="s">
        <v>219</v>
      </c>
    </row>
    <row r="12" spans="1:18" x14ac:dyDescent="0.25">
      <c r="A12" s="170" t="s">
        <v>1</v>
      </c>
      <c r="B12" s="71"/>
      <c r="C12" s="71"/>
      <c r="D12" s="72"/>
      <c r="E12" s="72"/>
      <c r="F12" s="72"/>
      <c r="G12" s="73">
        <f>SUM(G7:G11)</f>
        <v>4654800</v>
      </c>
      <c r="H12" s="74"/>
      <c r="I12" s="74"/>
      <c r="J12" s="72"/>
    </row>
    <row r="13" spans="1:18" ht="30.75" customHeight="1" x14ac:dyDescent="0.25">
      <c r="A13" s="101" t="s">
        <v>263</v>
      </c>
      <c r="B13" s="101" t="s">
        <v>264</v>
      </c>
      <c r="C13" s="101" t="s">
        <v>266</v>
      </c>
      <c r="D13" s="101" t="s">
        <v>6</v>
      </c>
      <c r="E13" s="101">
        <v>1685</v>
      </c>
      <c r="F13" s="101">
        <v>538000</v>
      </c>
      <c r="G13" s="101">
        <v>538000</v>
      </c>
      <c r="H13" s="101" t="s">
        <v>200</v>
      </c>
      <c r="I13" s="101" t="s">
        <v>182</v>
      </c>
      <c r="J13" s="194" t="s">
        <v>265</v>
      </c>
    </row>
    <row r="14" spans="1:18" x14ac:dyDescent="0.25">
      <c r="A14" s="101" t="s">
        <v>1</v>
      </c>
      <c r="B14" s="101"/>
      <c r="C14" s="101"/>
      <c r="D14" s="101"/>
      <c r="E14" s="101"/>
      <c r="F14" s="101"/>
      <c r="G14" s="155">
        <f>SUM(G13)</f>
        <v>538000</v>
      </c>
      <c r="H14" s="101"/>
      <c r="I14" s="101"/>
      <c r="J14" s="101"/>
    </row>
  </sheetData>
  <mergeCells count="11">
    <mergeCell ref="I8:I9"/>
    <mergeCell ref="J8:J9"/>
    <mergeCell ref="B3:G3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2"/>
  <sheetViews>
    <sheetView workbookViewId="0">
      <selection activeCell="A19" sqref="A19"/>
    </sheetView>
  </sheetViews>
  <sheetFormatPr defaultRowHeight="15" x14ac:dyDescent="0.25"/>
  <cols>
    <col min="1" max="1" width="27.285156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203" t="s">
        <v>153</v>
      </c>
      <c r="C2" s="203"/>
      <c r="D2" s="203"/>
      <c r="E2" s="203"/>
      <c r="F2" s="203"/>
      <c r="G2" s="203"/>
      <c r="H2" s="203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46</v>
      </c>
    </row>
    <row r="6" spans="1:9" ht="15" customHeight="1" x14ac:dyDescent="0.25">
      <c r="A6" s="225" t="s">
        <v>57</v>
      </c>
      <c r="B6" s="224" t="s">
        <v>154</v>
      </c>
      <c r="C6" s="224" t="s">
        <v>56</v>
      </c>
      <c r="D6" s="226" t="s">
        <v>6</v>
      </c>
      <c r="E6" s="226">
        <v>1</v>
      </c>
      <c r="F6" s="227">
        <v>2246619</v>
      </c>
      <c r="G6" s="227">
        <v>2246619</v>
      </c>
      <c r="H6" s="228" t="s">
        <v>182</v>
      </c>
      <c r="I6" s="224" t="s">
        <v>37</v>
      </c>
    </row>
    <row r="7" spans="1:9" x14ac:dyDescent="0.25">
      <c r="A7" s="225"/>
      <c r="B7" s="224"/>
      <c r="C7" s="224"/>
      <c r="D7" s="226"/>
      <c r="E7" s="226"/>
      <c r="F7" s="227"/>
      <c r="G7" s="227"/>
      <c r="H7" s="228"/>
      <c r="I7" s="224"/>
    </row>
    <row r="8" spans="1:9" x14ac:dyDescent="0.25">
      <c r="A8" s="128" t="s">
        <v>1</v>
      </c>
      <c r="B8" s="123"/>
      <c r="C8" s="123"/>
      <c r="D8" s="110"/>
      <c r="E8" s="110"/>
      <c r="F8" s="129"/>
      <c r="G8" s="132">
        <f>G6</f>
        <v>2246619</v>
      </c>
      <c r="H8" s="130"/>
      <c r="I8" s="123"/>
    </row>
    <row r="9" spans="1:9" ht="25.5" x14ac:dyDescent="0.25">
      <c r="A9" s="128" t="s">
        <v>59</v>
      </c>
      <c r="B9" s="123" t="s">
        <v>155</v>
      </c>
      <c r="C9" s="123" t="s">
        <v>3</v>
      </c>
      <c r="D9" s="110" t="s">
        <v>26</v>
      </c>
      <c r="E9" s="110">
        <v>1</v>
      </c>
      <c r="F9" s="129">
        <v>1271431.2</v>
      </c>
      <c r="G9" s="129">
        <v>1271431.2</v>
      </c>
      <c r="H9" s="130" t="s">
        <v>58</v>
      </c>
      <c r="I9" s="123" t="s">
        <v>3</v>
      </c>
    </row>
    <row r="10" spans="1:9" ht="29.25" customHeight="1" x14ac:dyDescent="0.25">
      <c r="A10" s="22" t="s">
        <v>100</v>
      </c>
      <c r="B10" s="131"/>
      <c r="C10" s="123" t="s">
        <v>109</v>
      </c>
      <c r="D10" s="110" t="s">
        <v>26</v>
      </c>
      <c r="E10" s="110">
        <v>1</v>
      </c>
      <c r="F10" s="80">
        <v>13000000</v>
      </c>
      <c r="G10" s="80">
        <v>13000000</v>
      </c>
      <c r="H10" s="110" t="s">
        <v>58</v>
      </c>
      <c r="I10" s="123" t="s">
        <v>109</v>
      </c>
    </row>
    <row r="11" spans="1:9" ht="38.25" x14ac:dyDescent="0.25">
      <c r="A11" s="22" t="s">
        <v>101</v>
      </c>
      <c r="B11" s="131"/>
      <c r="C11" s="123" t="s">
        <v>109</v>
      </c>
      <c r="D11" s="110" t="s">
        <v>26</v>
      </c>
      <c r="E11" s="110">
        <v>1</v>
      </c>
      <c r="F11" s="80">
        <v>10000000</v>
      </c>
      <c r="G11" s="80">
        <v>10000000</v>
      </c>
      <c r="H11" s="110" t="s">
        <v>58</v>
      </c>
      <c r="I11" s="123" t="s">
        <v>109</v>
      </c>
    </row>
    <row r="12" spans="1:9" ht="57" customHeight="1" x14ac:dyDescent="0.25">
      <c r="A12" s="22" t="s">
        <v>102</v>
      </c>
      <c r="B12" s="131"/>
      <c r="C12" s="123" t="s">
        <v>109</v>
      </c>
      <c r="D12" s="110" t="s">
        <v>26</v>
      </c>
      <c r="E12" s="110">
        <v>1</v>
      </c>
      <c r="F12" s="80">
        <v>9000000</v>
      </c>
      <c r="G12" s="80">
        <v>9000000</v>
      </c>
      <c r="H12" s="110" t="s">
        <v>58</v>
      </c>
      <c r="I12" s="123" t="s">
        <v>109</v>
      </c>
    </row>
    <row r="13" spans="1:9" ht="51" x14ac:dyDescent="0.25">
      <c r="A13" s="22" t="s">
        <v>103</v>
      </c>
      <c r="B13" s="131"/>
      <c r="C13" s="123" t="s">
        <v>109</v>
      </c>
      <c r="D13" s="110" t="s">
        <v>26</v>
      </c>
      <c r="E13" s="110">
        <v>1</v>
      </c>
      <c r="F13" s="80">
        <v>9000000</v>
      </c>
      <c r="G13" s="80">
        <v>9000000</v>
      </c>
      <c r="H13" s="110" t="s">
        <v>58</v>
      </c>
      <c r="I13" s="123" t="s">
        <v>109</v>
      </c>
    </row>
    <row r="14" spans="1:9" ht="38.25" x14ac:dyDescent="0.25">
      <c r="A14" s="22" t="s">
        <v>104</v>
      </c>
      <c r="B14" s="131"/>
      <c r="C14" s="123" t="s">
        <v>109</v>
      </c>
      <c r="D14" s="110" t="s">
        <v>26</v>
      </c>
      <c r="E14" s="110">
        <v>1</v>
      </c>
      <c r="F14" s="80">
        <v>9000000</v>
      </c>
      <c r="G14" s="80">
        <v>9000000</v>
      </c>
      <c r="H14" s="110" t="s">
        <v>58</v>
      </c>
      <c r="I14" s="123" t="s">
        <v>109</v>
      </c>
    </row>
    <row r="15" spans="1:9" ht="38.25" x14ac:dyDescent="0.25">
      <c r="A15" s="22" t="s">
        <v>106</v>
      </c>
      <c r="B15" s="131"/>
      <c r="C15" s="123" t="s">
        <v>109</v>
      </c>
      <c r="D15" s="110" t="s">
        <v>26</v>
      </c>
      <c r="E15" s="110">
        <v>1</v>
      </c>
      <c r="F15" s="80">
        <v>10000000</v>
      </c>
      <c r="G15" s="80">
        <v>10000000</v>
      </c>
      <c r="H15" s="110" t="s">
        <v>58</v>
      </c>
      <c r="I15" s="123" t="s">
        <v>109</v>
      </c>
    </row>
    <row r="16" spans="1:9" ht="51" x14ac:dyDescent="0.25">
      <c r="A16" s="22" t="s">
        <v>105</v>
      </c>
      <c r="B16" s="131"/>
      <c r="C16" s="123" t="s">
        <v>109</v>
      </c>
      <c r="D16" s="110" t="s">
        <v>26</v>
      </c>
      <c r="E16" s="110">
        <v>1</v>
      </c>
      <c r="F16" s="80">
        <v>10000000</v>
      </c>
      <c r="G16" s="80">
        <v>10000000</v>
      </c>
      <c r="H16" s="110" t="s">
        <v>58</v>
      </c>
      <c r="I16" s="123" t="s">
        <v>109</v>
      </c>
    </row>
    <row r="17" spans="1:9" ht="38.25" x14ac:dyDescent="0.25">
      <c r="A17" s="22" t="s">
        <v>107</v>
      </c>
      <c r="B17" s="131"/>
      <c r="C17" s="123" t="s">
        <v>109</v>
      </c>
      <c r="D17" s="110" t="s">
        <v>26</v>
      </c>
      <c r="E17" s="110">
        <v>1</v>
      </c>
      <c r="F17" s="80">
        <v>10000000</v>
      </c>
      <c r="G17" s="80">
        <v>10000000</v>
      </c>
      <c r="H17" s="110" t="s">
        <v>58</v>
      </c>
      <c r="I17" s="123" t="s">
        <v>109</v>
      </c>
    </row>
    <row r="18" spans="1:9" ht="38.25" x14ac:dyDescent="0.25">
      <c r="A18" s="22" t="s">
        <v>108</v>
      </c>
      <c r="B18" s="131"/>
      <c r="C18" s="123" t="s">
        <v>109</v>
      </c>
      <c r="D18" s="110" t="s">
        <v>26</v>
      </c>
      <c r="E18" s="110">
        <v>1</v>
      </c>
      <c r="F18" s="80">
        <v>9000000</v>
      </c>
      <c r="G18" s="80">
        <v>9000000</v>
      </c>
      <c r="H18" s="110" t="s">
        <v>58</v>
      </c>
      <c r="I18" s="123" t="s">
        <v>109</v>
      </c>
    </row>
    <row r="19" spans="1:9" x14ac:dyDescent="0.25">
      <c r="A19" s="134" t="s">
        <v>1</v>
      </c>
      <c r="B19" s="131"/>
      <c r="C19" s="131"/>
      <c r="D19" s="131"/>
      <c r="E19" s="131"/>
      <c r="F19" s="80"/>
      <c r="G19" s="133">
        <f>SUM(G9:G18)</f>
        <v>90271431.200000003</v>
      </c>
      <c r="H19" s="131"/>
      <c r="I19" s="13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x14ac:dyDescent="0.25">
      <c r="A22" s="23"/>
      <c r="B22" s="23"/>
      <c r="C22" s="23"/>
      <c r="D22" s="23"/>
      <c r="E22" s="23"/>
      <c r="F22" s="23"/>
      <c r="G22" s="23"/>
      <c r="H22" s="23"/>
      <c r="I22" s="23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3"/>
  <sheetViews>
    <sheetView workbookViewId="0">
      <selection activeCell="H16" sqref="H16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4.710937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203" t="s">
        <v>156</v>
      </c>
      <c r="C2" s="203"/>
      <c r="D2" s="203"/>
      <c r="E2" s="203"/>
      <c r="F2" s="203"/>
      <c r="G2" s="203"/>
      <c r="H2" s="203"/>
      <c r="I2" s="55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194</v>
      </c>
      <c r="J5" s="31" t="s">
        <v>46</v>
      </c>
      <c r="K5" s="1"/>
    </row>
    <row r="6" spans="1:11" ht="72.75" customHeight="1" x14ac:dyDescent="0.25">
      <c r="A6" s="229" t="s">
        <v>54</v>
      </c>
      <c r="B6" s="231" t="s">
        <v>155</v>
      </c>
      <c r="C6" s="7" t="s">
        <v>3</v>
      </c>
      <c r="D6" s="208" t="s">
        <v>26</v>
      </c>
      <c r="E6" s="208">
        <v>1</v>
      </c>
      <c r="F6" s="200">
        <f>G6/E6</f>
        <v>1100000</v>
      </c>
      <c r="G6" s="200">
        <v>1100000</v>
      </c>
      <c r="H6" s="197" t="s">
        <v>111</v>
      </c>
      <c r="I6" s="53"/>
      <c r="J6" s="205" t="s">
        <v>3</v>
      </c>
      <c r="K6" s="1"/>
    </row>
    <row r="7" spans="1:11" ht="102" hidden="1" customHeight="1" x14ac:dyDescent="0.25">
      <c r="A7" s="230"/>
      <c r="B7" s="231"/>
      <c r="C7" s="20" t="s">
        <v>32</v>
      </c>
      <c r="D7" s="209"/>
      <c r="E7" s="209"/>
      <c r="F7" s="201"/>
      <c r="G7" s="201"/>
      <c r="H7" s="198"/>
      <c r="I7" s="54"/>
      <c r="J7" s="206"/>
      <c r="K7" s="1"/>
    </row>
    <row r="8" spans="1:11" ht="39" thickBot="1" x14ac:dyDescent="0.3">
      <c r="A8" s="47" t="s">
        <v>39</v>
      </c>
      <c r="B8" s="43" t="s">
        <v>155</v>
      </c>
      <c r="C8" s="20" t="s">
        <v>38</v>
      </c>
      <c r="D8" s="10" t="s">
        <v>26</v>
      </c>
      <c r="E8" s="10">
        <v>1</v>
      </c>
      <c r="F8" s="57">
        <v>49904.480000000003</v>
      </c>
      <c r="G8" s="11">
        <v>49904.480000000003</v>
      </c>
      <c r="H8" s="11" t="s">
        <v>110</v>
      </c>
      <c r="I8" s="56"/>
      <c r="J8" s="20" t="s">
        <v>38</v>
      </c>
      <c r="K8" s="1"/>
    </row>
    <row r="9" spans="1:11" ht="15.75" thickBot="1" x14ac:dyDescent="0.3">
      <c r="A9" s="135" t="s">
        <v>1</v>
      </c>
      <c r="B9" s="124"/>
      <c r="C9" s="124"/>
      <c r="D9" s="125"/>
      <c r="E9" s="125"/>
      <c r="F9" s="125"/>
      <c r="G9" s="136">
        <f>SUM(G6:G8)</f>
        <v>1149904.48</v>
      </c>
      <c r="H9" s="136"/>
      <c r="I9" s="126"/>
      <c r="J9" s="127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workbookViewId="0">
      <selection activeCell="G12" sqref="G12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2" x14ac:dyDescent="0.25">
      <c r="A1" s="1"/>
      <c r="B1" s="203" t="s">
        <v>157</v>
      </c>
      <c r="C1" s="203"/>
      <c r="D1" s="203"/>
      <c r="E1" s="203"/>
      <c r="F1" s="203"/>
      <c r="G1" s="203"/>
      <c r="H1" s="203"/>
      <c r="I1" s="44"/>
      <c r="J1" s="1"/>
      <c r="K1" s="1"/>
      <c r="L1" s="1"/>
    </row>
    <row r="2" spans="1:12" x14ac:dyDescent="0.25">
      <c r="A2" s="1"/>
      <c r="B2" s="32"/>
      <c r="C2" s="32"/>
      <c r="D2" s="32"/>
      <c r="E2" s="32"/>
      <c r="F2" s="32"/>
      <c r="G2" s="32"/>
      <c r="H2" s="32"/>
      <c r="I2" s="44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.5" x14ac:dyDescent="0.25">
      <c r="A4" s="31" t="s">
        <v>48</v>
      </c>
      <c r="B4" s="31" t="s">
        <v>47</v>
      </c>
      <c r="C4" s="31" t="s">
        <v>44</v>
      </c>
      <c r="D4" s="31" t="s">
        <v>7</v>
      </c>
      <c r="E4" s="31" t="s">
        <v>0</v>
      </c>
      <c r="F4" s="31" t="s">
        <v>22</v>
      </c>
      <c r="G4" s="27" t="s">
        <v>51</v>
      </c>
      <c r="H4" s="31" t="s">
        <v>45</v>
      </c>
      <c r="I4" s="31" t="s">
        <v>181</v>
      </c>
      <c r="J4" s="31" t="s">
        <v>46</v>
      </c>
      <c r="K4" s="1"/>
      <c r="L4" s="1"/>
    </row>
    <row r="5" spans="1:12" ht="15" customHeight="1" x14ac:dyDescent="0.25">
      <c r="A5" s="239" t="s">
        <v>39</v>
      </c>
      <c r="B5" s="240" t="s">
        <v>158</v>
      </c>
      <c r="C5" s="241" t="s">
        <v>60</v>
      </c>
      <c r="D5" s="242" t="s">
        <v>26</v>
      </c>
      <c r="E5" s="242">
        <v>1</v>
      </c>
      <c r="F5" s="232">
        <v>20320.16</v>
      </c>
      <c r="G5" s="233">
        <v>20320.16</v>
      </c>
      <c r="H5" s="235" t="s">
        <v>110</v>
      </c>
      <c r="I5" s="137"/>
      <c r="J5" s="237" t="s">
        <v>60</v>
      </c>
      <c r="K5" s="1"/>
      <c r="L5" s="1"/>
    </row>
    <row r="6" spans="1:12" ht="51.75" customHeight="1" x14ac:dyDescent="0.25">
      <c r="A6" s="239"/>
      <c r="B6" s="240"/>
      <c r="C6" s="241"/>
      <c r="D6" s="242"/>
      <c r="E6" s="242"/>
      <c r="F6" s="232"/>
      <c r="G6" s="234"/>
      <c r="H6" s="236"/>
      <c r="I6" s="138" t="s">
        <v>182</v>
      </c>
      <c r="J6" s="238"/>
      <c r="K6" s="1"/>
      <c r="L6" s="1"/>
    </row>
    <row r="7" spans="1:12" ht="51.75" customHeight="1" x14ac:dyDescent="0.25">
      <c r="A7" s="60" t="s">
        <v>185</v>
      </c>
      <c r="B7" s="59" t="s">
        <v>186</v>
      </c>
      <c r="C7" s="139" t="s">
        <v>140</v>
      </c>
      <c r="D7" s="140" t="s">
        <v>26</v>
      </c>
      <c r="E7" s="140">
        <v>2</v>
      </c>
      <c r="F7" s="141">
        <v>1235425.5</v>
      </c>
      <c r="G7" s="141">
        <f>F7*E7</f>
        <v>2470851</v>
      </c>
      <c r="H7" s="142" t="s">
        <v>187</v>
      </c>
      <c r="I7" s="142" t="s">
        <v>182</v>
      </c>
      <c r="J7" s="139" t="s">
        <v>140</v>
      </c>
      <c r="K7" s="1"/>
      <c r="L7" s="1"/>
    </row>
    <row r="8" spans="1:12" ht="16.5" customHeight="1" x14ac:dyDescent="0.25">
      <c r="A8" s="152" t="s">
        <v>1</v>
      </c>
      <c r="B8" s="139"/>
      <c r="C8" s="139"/>
      <c r="D8" s="140"/>
      <c r="E8" s="140"/>
      <c r="F8" s="141"/>
      <c r="G8" s="143">
        <f>G5+G7</f>
        <v>2491171.16</v>
      </c>
      <c r="H8" s="142"/>
      <c r="I8" s="142"/>
      <c r="J8" s="139"/>
      <c r="K8" s="1"/>
      <c r="L8" s="1"/>
    </row>
    <row r="9" spans="1:12" ht="69.75" customHeight="1" x14ac:dyDescent="0.25">
      <c r="A9" s="153" t="s">
        <v>220</v>
      </c>
      <c r="B9" s="145" t="s">
        <v>201</v>
      </c>
      <c r="C9" s="144" t="s">
        <v>56</v>
      </c>
      <c r="D9" s="145" t="s">
        <v>6</v>
      </c>
      <c r="E9" s="145">
        <v>2</v>
      </c>
      <c r="F9" s="146">
        <v>1398000</v>
      </c>
      <c r="G9" s="146">
        <f>F9</f>
        <v>1398000</v>
      </c>
      <c r="H9" s="145" t="s">
        <v>200</v>
      </c>
      <c r="I9" s="147" t="s">
        <v>182</v>
      </c>
      <c r="J9" s="144" t="s">
        <v>221</v>
      </c>
      <c r="K9" s="1"/>
      <c r="L9" s="1"/>
    </row>
    <row r="10" spans="1:12" x14ac:dyDescent="0.25">
      <c r="A10" s="71" t="s">
        <v>1</v>
      </c>
      <c r="B10" s="71"/>
      <c r="C10" s="71"/>
      <c r="D10" s="72"/>
      <c r="E10" s="72"/>
      <c r="F10" s="72"/>
      <c r="G10" s="148">
        <f>G9</f>
        <v>1398000</v>
      </c>
      <c r="H10" s="149"/>
      <c r="I10" s="150"/>
      <c r="J10" s="151"/>
      <c r="K10" s="1"/>
      <c r="L10" s="1"/>
    </row>
    <row r="11" spans="1:12" ht="39" x14ac:dyDescent="0.25">
      <c r="A11" s="77" t="s">
        <v>229</v>
      </c>
      <c r="B11" s="76" t="s">
        <v>230</v>
      </c>
      <c r="C11" s="75" t="s">
        <v>209</v>
      </c>
      <c r="D11" s="77" t="s">
        <v>6</v>
      </c>
      <c r="E11" s="77">
        <v>2990</v>
      </c>
      <c r="F11" s="78">
        <v>500000</v>
      </c>
      <c r="G11" s="79">
        <v>500000</v>
      </c>
      <c r="H11" s="80" t="s">
        <v>200</v>
      </c>
      <c r="I11" s="81" t="s">
        <v>182</v>
      </c>
      <c r="J11" s="75" t="s">
        <v>231</v>
      </c>
      <c r="K11" s="1"/>
      <c r="L11" s="1"/>
    </row>
    <row r="12" spans="1:12" x14ac:dyDescent="0.25">
      <c r="A12" s="71" t="s">
        <v>1</v>
      </c>
      <c r="B12" s="2"/>
      <c r="C12" s="2"/>
      <c r="D12" s="2"/>
      <c r="E12" s="2"/>
      <c r="F12" s="2"/>
      <c r="G12" s="154">
        <f>SUM(G11)</f>
        <v>500000</v>
      </c>
      <c r="H12" s="2"/>
      <c r="I12" s="2"/>
      <c r="J12" s="2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H6"/>
    <mergeCell ref="J5:J6"/>
    <mergeCell ref="B1:H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workbookViewId="0">
      <selection activeCell="B13" sqref="B13"/>
    </sheetView>
  </sheetViews>
  <sheetFormatPr defaultRowHeight="15" x14ac:dyDescent="0.25"/>
  <cols>
    <col min="1" max="1" width="19.28515625" customWidth="1"/>
    <col min="2" max="2" width="30.7109375" customWidth="1"/>
    <col min="3" max="3" width="13" customWidth="1"/>
    <col min="4" max="4" width="11.140625" customWidth="1"/>
    <col min="5" max="5" width="13.42578125" customWidth="1"/>
    <col min="6" max="6" width="8.5703125" customWidth="1"/>
    <col min="7" max="7" width="12.85546875" customWidth="1"/>
    <col min="8" max="9" width="13.28515625" customWidth="1"/>
    <col min="10" max="10" width="12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/>
      <c r="B2" s="203" t="s">
        <v>159</v>
      </c>
      <c r="C2" s="203"/>
      <c r="D2" s="203"/>
      <c r="E2" s="203"/>
      <c r="F2" s="203"/>
      <c r="G2" s="203"/>
      <c r="H2" s="203"/>
      <c r="I2" s="44"/>
      <c r="J2" s="13"/>
      <c r="K2" s="13"/>
    </row>
    <row r="3" spans="1:11" ht="11.25" customHeight="1" x14ac:dyDescent="0.25">
      <c r="A3" s="13"/>
      <c r="B3" s="32"/>
      <c r="C3" s="32"/>
      <c r="D3" s="32"/>
      <c r="E3" s="32"/>
      <c r="F3" s="32"/>
      <c r="G3" s="32"/>
      <c r="H3" s="32"/>
      <c r="I3" s="44"/>
      <c r="J3" s="13"/>
      <c r="K3" s="13"/>
    </row>
    <row r="4" spans="1:1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51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  <c r="K5" s="13"/>
    </row>
    <row r="6" spans="1:11" x14ac:dyDescent="0.25">
      <c r="A6" s="243" t="s">
        <v>183</v>
      </c>
      <c r="B6" s="205" t="s">
        <v>188</v>
      </c>
      <c r="C6" s="204" t="s">
        <v>14</v>
      </c>
      <c r="D6" s="208" t="s">
        <v>43</v>
      </c>
      <c r="E6" s="208">
        <v>1</v>
      </c>
      <c r="F6" s="200" t="s">
        <v>184</v>
      </c>
      <c r="G6" s="200">
        <v>663612</v>
      </c>
      <c r="H6" s="197" t="s">
        <v>58</v>
      </c>
      <c r="I6" s="196" t="s">
        <v>182</v>
      </c>
      <c r="J6" s="204" t="s">
        <v>14</v>
      </c>
      <c r="K6" s="13"/>
    </row>
    <row r="7" spans="1:11" ht="27" customHeight="1" x14ac:dyDescent="0.25">
      <c r="A7" s="244"/>
      <c r="B7" s="205"/>
      <c r="C7" s="205"/>
      <c r="D7" s="208"/>
      <c r="E7" s="208"/>
      <c r="F7" s="200"/>
      <c r="G7" s="200"/>
      <c r="H7" s="197"/>
      <c r="I7" s="197"/>
      <c r="J7" s="205"/>
      <c r="K7" s="13"/>
    </row>
    <row r="8" spans="1:11" x14ac:dyDescent="0.25">
      <c r="A8" s="75" t="s">
        <v>1</v>
      </c>
      <c r="B8" s="71"/>
      <c r="C8" s="71"/>
      <c r="D8" s="72"/>
      <c r="E8" s="72"/>
      <c r="F8" s="72"/>
      <c r="G8" s="79">
        <f>SUM(G6:G7)</f>
        <v>663612</v>
      </c>
      <c r="H8" s="74"/>
      <c r="I8" s="74"/>
      <c r="J8" s="72"/>
      <c r="K8" s="13"/>
    </row>
    <row r="9" spans="1:1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15"/>
  <sheetViews>
    <sheetView workbookViewId="0">
      <selection activeCell="C15" sqref="C15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3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203" t="s">
        <v>160</v>
      </c>
      <c r="C4" s="203"/>
      <c r="D4" s="203"/>
      <c r="E4" s="203"/>
      <c r="F4" s="203"/>
      <c r="G4" s="203"/>
      <c r="H4" s="203"/>
      <c r="I4" s="55"/>
      <c r="J4" s="1"/>
    </row>
    <row r="5" spans="1:10" x14ac:dyDescent="0.25">
      <c r="A5" s="1"/>
      <c r="B5" s="32"/>
      <c r="C5" s="32"/>
      <c r="D5" s="32"/>
      <c r="E5" s="32"/>
      <c r="F5" s="32"/>
      <c r="G5" s="32"/>
      <c r="H5" s="32"/>
      <c r="I5" s="55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51" x14ac:dyDescent="0.25">
      <c r="A7" s="31" t="s">
        <v>48</v>
      </c>
      <c r="B7" s="31" t="s">
        <v>47</v>
      </c>
      <c r="C7" s="31" t="s">
        <v>44</v>
      </c>
      <c r="D7" s="31" t="s">
        <v>7</v>
      </c>
      <c r="E7" s="31" t="s">
        <v>0</v>
      </c>
      <c r="F7" s="31" t="s">
        <v>22</v>
      </c>
      <c r="G7" s="27" t="s">
        <v>51</v>
      </c>
      <c r="H7" s="31" t="s">
        <v>45</v>
      </c>
      <c r="I7" s="31" t="s">
        <v>181</v>
      </c>
      <c r="J7" s="31" t="s">
        <v>46</v>
      </c>
    </row>
    <row r="8" spans="1:10" ht="15" customHeight="1" x14ac:dyDescent="0.25">
      <c r="A8" s="225" t="s">
        <v>61</v>
      </c>
      <c r="B8" s="224" t="s">
        <v>158</v>
      </c>
      <c r="C8" s="224" t="s">
        <v>62</v>
      </c>
      <c r="D8" s="226" t="s">
        <v>6</v>
      </c>
      <c r="E8" s="226">
        <v>1</v>
      </c>
      <c r="F8" s="227">
        <v>1307000</v>
      </c>
      <c r="G8" s="227">
        <v>1307000</v>
      </c>
      <c r="H8" s="228" t="s">
        <v>83</v>
      </c>
      <c r="I8" s="228" t="s">
        <v>182</v>
      </c>
      <c r="J8" s="224" t="s">
        <v>82</v>
      </c>
    </row>
    <row r="9" spans="1:10" ht="31.5" customHeight="1" x14ac:dyDescent="0.25">
      <c r="A9" s="225"/>
      <c r="B9" s="224"/>
      <c r="C9" s="224"/>
      <c r="D9" s="226"/>
      <c r="E9" s="226"/>
      <c r="F9" s="227"/>
      <c r="G9" s="227"/>
      <c r="H9" s="228"/>
      <c r="I9" s="228"/>
      <c r="J9" s="224"/>
    </row>
    <row r="10" spans="1:10" x14ac:dyDescent="0.25">
      <c r="A10" s="128"/>
      <c r="B10" s="123"/>
      <c r="C10" s="123"/>
      <c r="D10" s="110"/>
      <c r="E10" s="110"/>
      <c r="F10" s="129"/>
      <c r="G10" s="129"/>
      <c r="H10" s="130"/>
      <c r="I10" s="130"/>
      <c r="J10" s="123"/>
    </row>
    <row r="11" spans="1:10" x14ac:dyDescent="0.25">
      <c r="A11" s="75" t="s">
        <v>1</v>
      </c>
      <c r="B11" s="71"/>
      <c r="C11" s="71"/>
      <c r="D11" s="72"/>
      <c r="E11" s="72"/>
      <c r="F11" s="72"/>
      <c r="G11" s="73">
        <f>SUM(G8:G10)</f>
        <v>1307000</v>
      </c>
      <c r="H11" s="74"/>
      <c r="I11" s="74"/>
      <c r="J11" s="72"/>
    </row>
    <row r="12" spans="1:10" ht="15" customHeight="1" x14ac:dyDescent="0.25">
      <c r="A12" s="225" t="s">
        <v>139</v>
      </c>
      <c r="B12" s="224" t="s">
        <v>161</v>
      </c>
      <c r="C12" s="224" t="s">
        <v>140</v>
      </c>
      <c r="D12" s="226" t="s">
        <v>6</v>
      </c>
      <c r="E12" s="226">
        <v>1</v>
      </c>
      <c r="F12" s="227">
        <v>1297000</v>
      </c>
      <c r="G12" s="227">
        <v>1297000</v>
      </c>
      <c r="H12" s="228" t="s">
        <v>141</v>
      </c>
      <c r="I12" s="228"/>
      <c r="J12" s="224" t="s">
        <v>140</v>
      </c>
    </row>
    <row r="13" spans="1:10" x14ac:dyDescent="0.25">
      <c r="A13" s="225"/>
      <c r="B13" s="224"/>
      <c r="C13" s="224"/>
      <c r="D13" s="226"/>
      <c r="E13" s="226"/>
      <c r="F13" s="227"/>
      <c r="G13" s="227"/>
      <c r="H13" s="228"/>
      <c r="I13" s="228"/>
      <c r="J13" s="224"/>
    </row>
    <row r="14" spans="1:10" x14ac:dyDescent="0.25">
      <c r="A14" s="128"/>
      <c r="B14" s="123"/>
      <c r="C14" s="123"/>
      <c r="D14" s="110"/>
      <c r="E14" s="110"/>
      <c r="F14" s="129"/>
      <c r="G14" s="129"/>
      <c r="H14" s="130"/>
      <c r="I14" s="130"/>
      <c r="J14" s="123"/>
    </row>
    <row r="15" spans="1:10" x14ac:dyDescent="0.25">
      <c r="A15" s="75" t="s">
        <v>1</v>
      </c>
      <c r="B15" s="71"/>
      <c r="C15" s="71"/>
      <c r="D15" s="72"/>
      <c r="E15" s="72"/>
      <c r="F15" s="72"/>
      <c r="G15" s="73">
        <f>SUM(G12:G14)</f>
        <v>1297000</v>
      </c>
      <c r="H15" s="74"/>
      <c r="I15" s="74"/>
      <c r="J15" s="72"/>
    </row>
  </sheetData>
  <mergeCells count="21"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  <mergeCell ref="F12:F13"/>
    <mergeCell ref="G12:G13"/>
    <mergeCell ref="H12:H13"/>
    <mergeCell ref="J12:J13"/>
    <mergeCell ref="A12:A13"/>
    <mergeCell ref="B12:B13"/>
    <mergeCell ref="C12:C13"/>
    <mergeCell ref="D12:D13"/>
    <mergeCell ref="E12:E13"/>
    <mergeCell ref="I12:I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4"/>
  <sheetViews>
    <sheetView topLeftCell="A4" workbookViewId="0">
      <selection activeCell="A5" sqref="A5:J14"/>
    </sheetView>
  </sheetViews>
  <sheetFormatPr defaultRowHeight="15" x14ac:dyDescent="0.25"/>
  <cols>
    <col min="1" max="1" width="19" customWidth="1"/>
    <col min="2" max="2" width="22.7109375" customWidth="1"/>
    <col min="3" max="4" width="17.85546875" customWidth="1"/>
    <col min="5" max="5" width="11.5703125" customWidth="1"/>
    <col min="6" max="6" width="16.28515625" customWidth="1"/>
    <col min="7" max="7" width="12.85546875" customWidth="1"/>
    <col min="8" max="9" width="13.28515625" customWidth="1"/>
    <col min="10" max="10" width="16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3"/>
      <c r="C2" s="245" t="s">
        <v>162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"/>
      <c r="P2" s="1"/>
      <c r="Q2" s="1"/>
      <c r="R2" s="1"/>
    </row>
    <row r="3" spans="1:18" x14ac:dyDescent="0.25">
      <c r="A3" s="1"/>
      <c r="B3" s="3"/>
      <c r="C3" s="3"/>
      <c r="D3" s="3"/>
      <c r="E3" s="3"/>
      <c r="F3" s="1"/>
      <c r="G3" s="1"/>
      <c r="H3" s="1"/>
      <c r="I3" s="1"/>
      <c r="K3" s="3"/>
      <c r="L3" s="3"/>
      <c r="M3" s="1"/>
      <c r="N3" s="1"/>
      <c r="O3" s="1"/>
      <c r="P3" s="1"/>
      <c r="Q3" s="1"/>
      <c r="R3" s="1"/>
    </row>
    <row r="5" spans="1:18" ht="38.25" x14ac:dyDescent="0.25">
      <c r="A5" s="31" t="s">
        <v>48</v>
      </c>
      <c r="B5" s="31" t="s">
        <v>47</v>
      </c>
      <c r="C5" s="31" t="s">
        <v>44</v>
      </c>
      <c r="D5" s="31" t="s">
        <v>7</v>
      </c>
      <c r="E5" s="31" t="s">
        <v>0</v>
      </c>
      <c r="F5" s="31" t="s">
        <v>22</v>
      </c>
      <c r="G5" s="27" t="s">
        <v>51</v>
      </c>
      <c r="H5" s="31" t="s">
        <v>45</v>
      </c>
      <c r="I5" s="31" t="s">
        <v>181</v>
      </c>
      <c r="J5" s="31" t="s">
        <v>46</v>
      </c>
    </row>
    <row r="6" spans="1:18" x14ac:dyDescent="0.25">
      <c r="A6" s="248" t="s">
        <v>41</v>
      </c>
      <c r="B6" s="250"/>
      <c r="C6" s="252" t="s">
        <v>190</v>
      </c>
      <c r="D6" s="112" t="s">
        <v>26</v>
      </c>
      <c r="E6" s="253">
        <v>1</v>
      </c>
      <c r="F6" s="261">
        <v>66959.199999999997</v>
      </c>
      <c r="G6" s="261">
        <v>66959.199999999997</v>
      </c>
      <c r="H6" s="263" t="s">
        <v>58</v>
      </c>
      <c r="I6" s="246" t="s">
        <v>182</v>
      </c>
      <c r="J6" s="252" t="s">
        <v>190</v>
      </c>
    </row>
    <row r="7" spans="1:18" ht="25.5" customHeight="1" x14ac:dyDescent="0.25">
      <c r="A7" s="249"/>
      <c r="B7" s="251"/>
      <c r="C7" s="251"/>
      <c r="D7" s="113"/>
      <c r="E7" s="254"/>
      <c r="F7" s="262"/>
      <c r="G7" s="262"/>
      <c r="H7" s="247"/>
      <c r="I7" s="247"/>
      <c r="J7" s="251"/>
    </row>
    <row r="8" spans="1:18" x14ac:dyDescent="0.25">
      <c r="A8" s="75" t="s">
        <v>1</v>
      </c>
      <c r="B8" s="71"/>
      <c r="C8" s="71"/>
      <c r="D8" s="115"/>
      <c r="E8" s="116"/>
      <c r="F8" s="116"/>
      <c r="G8" s="73">
        <f>SUM(G6:G7)</f>
        <v>66959.199999999997</v>
      </c>
      <c r="H8" s="74"/>
      <c r="I8" s="74"/>
      <c r="J8" s="72"/>
    </row>
    <row r="9" spans="1:18" ht="26.25" x14ac:dyDescent="0.25">
      <c r="A9" s="4" t="s">
        <v>254</v>
      </c>
      <c r="B9" s="258" t="s">
        <v>252</v>
      </c>
      <c r="C9" s="260" t="s">
        <v>209</v>
      </c>
      <c r="D9" s="95" t="s">
        <v>6</v>
      </c>
      <c r="E9" s="89"/>
      <c r="F9" s="89">
        <v>2940650</v>
      </c>
      <c r="G9" s="2">
        <v>2940650</v>
      </c>
      <c r="H9" s="89" t="s">
        <v>200</v>
      </c>
      <c r="I9" s="89" t="s">
        <v>182</v>
      </c>
      <c r="J9" s="255" t="s">
        <v>260</v>
      </c>
    </row>
    <row r="10" spans="1:18" ht="26.25" x14ac:dyDescent="0.25">
      <c r="A10" s="4" t="s">
        <v>255</v>
      </c>
      <c r="B10" s="259"/>
      <c r="C10" s="260"/>
      <c r="D10" s="95" t="s">
        <v>6</v>
      </c>
      <c r="E10" s="89"/>
      <c r="F10" s="89">
        <v>1600000</v>
      </c>
      <c r="G10" s="2">
        <v>1600000</v>
      </c>
      <c r="H10" s="89" t="s">
        <v>200</v>
      </c>
      <c r="I10" s="89" t="s">
        <v>182</v>
      </c>
      <c r="J10" s="256"/>
    </row>
    <row r="11" spans="1:18" ht="48" customHeight="1" x14ac:dyDescent="0.25">
      <c r="A11" s="4" t="s">
        <v>256</v>
      </c>
      <c r="B11" s="259"/>
      <c r="C11" s="260"/>
      <c r="D11" s="95" t="s">
        <v>6</v>
      </c>
      <c r="E11" s="89"/>
      <c r="F11" s="89">
        <v>977000</v>
      </c>
      <c r="G11" s="2">
        <v>977000</v>
      </c>
      <c r="H11" s="89" t="s">
        <v>200</v>
      </c>
      <c r="I11" s="89" t="s">
        <v>182</v>
      </c>
      <c r="J11" s="257"/>
    </row>
    <row r="12" spans="1:18" ht="63.75" customHeight="1" x14ac:dyDescent="0.25">
      <c r="A12" s="63" t="s">
        <v>257</v>
      </c>
      <c r="B12" s="259"/>
      <c r="C12" s="63" t="s">
        <v>253</v>
      </c>
      <c r="D12" s="95" t="s">
        <v>26</v>
      </c>
      <c r="E12" s="99">
        <v>2</v>
      </c>
      <c r="F12" s="118">
        <v>102000</v>
      </c>
      <c r="G12" s="119">
        <v>204000</v>
      </c>
      <c r="H12" s="99" t="s">
        <v>200</v>
      </c>
      <c r="I12" s="99" t="s">
        <v>182</v>
      </c>
      <c r="J12" s="9" t="s">
        <v>261</v>
      </c>
    </row>
    <row r="13" spans="1:18" ht="60.75" customHeight="1" x14ac:dyDescent="0.25">
      <c r="A13" s="63" t="s">
        <v>258</v>
      </c>
      <c r="B13" s="257"/>
      <c r="C13" s="4" t="s">
        <v>259</v>
      </c>
      <c r="D13" s="89" t="s">
        <v>6</v>
      </c>
      <c r="E13" s="89">
        <v>1</v>
      </c>
      <c r="F13" s="89">
        <v>125940</v>
      </c>
      <c r="G13" s="2">
        <v>125940</v>
      </c>
      <c r="H13" s="89" t="s">
        <v>200</v>
      </c>
      <c r="I13" s="89" t="s">
        <v>182</v>
      </c>
      <c r="J13" s="4" t="s">
        <v>262</v>
      </c>
    </row>
    <row r="14" spans="1:18" x14ac:dyDescent="0.25">
      <c r="A14" s="75" t="s">
        <v>1</v>
      </c>
      <c r="B14" s="101"/>
      <c r="C14" s="101"/>
      <c r="D14" s="101"/>
      <c r="E14" s="101"/>
      <c r="F14" s="101"/>
      <c r="G14" s="155">
        <f>SUM(G9:G13)</f>
        <v>5847590</v>
      </c>
      <c r="H14" s="101"/>
      <c r="I14" s="101"/>
      <c r="J14" s="101"/>
    </row>
  </sheetData>
  <mergeCells count="13">
    <mergeCell ref="J9:J11"/>
    <mergeCell ref="B9:B13"/>
    <mergeCell ref="C9:C11"/>
    <mergeCell ref="F6:F7"/>
    <mergeCell ref="G6:G7"/>
    <mergeCell ref="H6:H7"/>
    <mergeCell ref="J6:J7"/>
    <mergeCell ref="C2:N2"/>
    <mergeCell ref="I6:I7"/>
    <mergeCell ref="A6:A7"/>
    <mergeCell ref="B6:B7"/>
    <mergeCell ref="C6:C7"/>
    <mergeCell ref="E6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АР 19679003</vt:lpstr>
      <vt:lpstr>Лист21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2025-07-10T04:50:45Z</dcterms:modified>
</cp:coreProperties>
</file>