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9040" windowHeight="16320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Лист21" sheetId="28" state="hidden" r:id="rId2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7" l="1"/>
  <c r="G13" i="16" l="1"/>
  <c r="F11" i="23" l="1"/>
  <c r="G10" i="14" l="1"/>
  <c r="G12" i="21"/>
  <c r="G15" i="25" l="1"/>
  <c r="G11" i="14" l="1"/>
  <c r="G13" i="14" s="1"/>
  <c r="G13" i="18" l="1"/>
  <c r="G12" i="18"/>
  <c r="G9" i="13" l="1"/>
  <c r="G13" i="4" l="1"/>
  <c r="G14" i="8" l="1"/>
  <c r="F13" i="8"/>
  <c r="F23" i="16" l="1"/>
  <c r="G22" i="16"/>
  <c r="G21" i="16"/>
  <c r="G18" i="31" l="1"/>
  <c r="F10" i="27" l="1"/>
  <c r="F12" i="8"/>
  <c r="F16" i="31" l="1"/>
  <c r="F15" i="31"/>
  <c r="F14" i="31"/>
  <c r="G13" i="31"/>
  <c r="G13" i="9"/>
  <c r="F11" i="9"/>
  <c r="G45" i="19" l="1"/>
  <c r="F43" i="19"/>
  <c r="G11" i="19" l="1"/>
  <c r="G9" i="24" l="1"/>
  <c r="F10" i="21"/>
  <c r="F15" i="4"/>
  <c r="G10" i="9" l="1"/>
  <c r="G10" i="23" l="1"/>
  <c r="G12" i="20" l="1"/>
  <c r="G16" i="16" l="1"/>
  <c r="G17" i="16"/>
  <c r="G18" i="16"/>
  <c r="G19" i="16"/>
  <c r="G20" i="16"/>
  <c r="G15" i="16"/>
  <c r="G13" i="22" l="1"/>
  <c r="G16" i="22" s="1"/>
  <c r="G15" i="7" l="1"/>
  <c r="G11" i="25" l="1"/>
  <c r="G9" i="25"/>
  <c r="G10" i="25"/>
  <c r="G7" i="25"/>
  <c r="G17" i="10" l="1"/>
  <c r="G14" i="16" l="1"/>
  <c r="G26" i="16" s="1"/>
  <c r="G14" i="4" l="1"/>
  <c r="G17" i="4" s="1"/>
  <c r="G9" i="18" l="1"/>
  <c r="G20" i="24"/>
  <c r="G15" i="10" l="1"/>
  <c r="G16" i="20" l="1"/>
  <c r="G11" i="10" l="1"/>
  <c r="G9" i="3" l="1"/>
  <c r="G10" i="3"/>
  <c r="G17" i="2" l="1"/>
  <c r="G12" i="3" l="1"/>
  <c r="G19" i="3" s="1"/>
  <c r="F10" i="6"/>
  <c r="F9" i="6"/>
  <c r="F8" i="6"/>
  <c r="F7" i="6"/>
  <c r="G9" i="21" l="1"/>
  <c r="G11" i="8"/>
  <c r="G10" i="7"/>
  <c r="F6" i="6"/>
  <c r="G12" i="6"/>
  <c r="G11" i="5"/>
  <c r="G10" i="12"/>
  <c r="G9" i="17" l="1"/>
  <c r="G12" i="22" l="1"/>
  <c r="F6" i="23"/>
  <c r="F7" i="27"/>
  <c r="G9" i="27"/>
</calcChain>
</file>

<file path=xl/sharedStrings.xml><?xml version="1.0" encoding="utf-8"?>
<sst xmlns="http://schemas.openxmlformats.org/spreadsheetml/2006/main" count="1150" uniqueCount="394">
  <si>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</si>
  <si>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</si>
  <si>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</si>
  <si>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</si>
  <si>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</si>
  <si>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</si>
  <si>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</si>
  <si>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</si>
  <si>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</si>
  <si>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</si>
  <si>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</si>
  <si>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</si>
  <si>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</si>
  <si>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</si>
  <si>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</si>
  <si>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</si>
  <si>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</si>
  <si>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</si>
  <si>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</si>
  <si>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</si>
  <si>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</si>
  <si>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</si>
  <si>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</si>
  <si>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</si>
  <si>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</si>
  <si>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</si>
  <si>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</si>
  <si>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</si>
  <si>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</si>
  <si>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</si>
  <si>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</si>
  <si>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</si>
  <si>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</si>
  <si>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</si>
  <si>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</si>
  <si>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</si>
  <si>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</si>
  <si>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</si>
  <si>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</si>
  <si>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</si>
  <si>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</si>
  <si>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</si>
  <si>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</si>
  <si>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</si>
  <si>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</si>
  <si>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</si>
  <si>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</si>
  <si>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</si>
  <si>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</si>
  <si>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</si>
  <si>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</si>
  <si>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</si>
  <si>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</si>
  <si>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</si>
  <si>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</si>
  <si>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</si>
  <si>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</si>
  <si>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</si>
  <si>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</si>
  <si>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</si>
  <si>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</si>
  <si>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</si>
  <si>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</si>
  <si>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</si>
  <si>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</si>
  <si>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</si>
  <si>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</si>
  <si>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</si>
  <si>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</si>
  <si>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</si>
  <si>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</si>
  <si>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</si>
  <si>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</si>
  <si>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</si>
  <si>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</si>
  <si>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</si>
  <si>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</si>
  <si>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</si>
  <si>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</si>
  <si>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</si>
  <si>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</si>
  <si>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</si>
  <si>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</si>
  <si>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</si>
  <si>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</si>
  <si>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</si>
  <si>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</si>
  <si>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</si>
  <si>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</si>
  <si>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</si>
  <si>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</si>
  <si>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</si>
  <si>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</si>
  <si>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</si>
  <si>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</si>
  <si>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</si>
  <si>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</si>
  <si>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</si>
  <si>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</si>
  <si>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</si>
  <si>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</si>
  <si>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</si>
  <si>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</si>
  <si>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</si>
  <si>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</si>
  <si>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</si>
  <si>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</si>
  <si>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</si>
  <si>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</si>
  <si>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</si>
  <si>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</si>
  <si>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</si>
  <si>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</si>
  <si>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</si>
  <si>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</si>
  <si>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</si>
  <si>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</si>
  <si>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</si>
  <si>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</si>
  <si>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</si>
  <si>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</si>
  <si>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</si>
  <si>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</si>
  <si>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</si>
  <si>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</si>
  <si>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</si>
  <si>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</si>
  <si>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</si>
  <si>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</si>
  <si>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</si>
  <si>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</si>
  <si>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</si>
  <si>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</si>
  <si>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</si>
  <si>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</si>
  <si>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</si>
  <si>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</si>
  <si>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</si>
  <si>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</si>
  <si>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</si>
  <si>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</si>
  <si>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</si>
  <si>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</si>
  <si>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</si>
  <si>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</si>
  <si>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</si>
  <si>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</si>
  <si>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</si>
  <si>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</si>
  <si>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</si>
  <si>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</si>
  <si>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</si>
  <si>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</si>
  <si>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</si>
  <si>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</si>
  <si>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</si>
  <si>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</si>
  <si>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</si>
  <si>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</si>
  <si>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</si>
  <si>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</si>
  <si>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</si>
  <si>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</si>
  <si>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</si>
  <si>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</si>
  <si>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</si>
  <si>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</si>
  <si>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</si>
  <si>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</si>
  <si>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</si>
  <si>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</si>
  <si>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</si>
  <si>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</si>
  <si>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</si>
  <si>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</si>
  <si>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</si>
  <si>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</si>
  <si>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</si>
  <si>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</si>
  <si>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</si>
  <si>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</si>
  <si>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</si>
  <si>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</si>
  <si>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</si>
  <si>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</si>
  <si>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</si>
  <si>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</si>
  <si>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</si>
  <si>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</si>
  <si>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</si>
  <si>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</si>
  <si>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</si>
  <si>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</si>
  <si>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</si>
  <si>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</si>
  <si>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SAT engineering solutions ТОО        №8 от 23.05.2025 г.</t>
  </si>
  <si>
    <t>№9 от 22.05.2025 г.</t>
  </si>
  <si>
    <t>Магистральные фильтры</t>
  </si>
  <si>
    <t>25.07.2025 г.</t>
  </si>
  <si>
    <t>№2 от 05.03.2025 г.</t>
  </si>
  <si>
    <t>Выдача охранного документа на полезную модель</t>
  </si>
  <si>
    <t>Sanzhar expert trade/ Санжар экспорт трейд ТОО №Д-200525/1 от 23.05.2025 г.</t>
  </si>
  <si>
    <t>Брудер для цыплят</t>
  </si>
  <si>
    <t>09.06.2025 г.</t>
  </si>
  <si>
    <t>ProMarket GroupТОО №01/26/05/25 от 26.05.2025 г.</t>
  </si>
  <si>
    <t>Холодильник лабораторный</t>
  </si>
  <si>
    <t>25.06.2025 г.</t>
  </si>
  <si>
    <t>PLEM PLUS ТОО                  №61 от 23.05.2025 г.</t>
  </si>
  <si>
    <t>Сканер для животных и птиц</t>
  </si>
  <si>
    <t>Микрочип</t>
  </si>
  <si>
    <t>10.06.2025 г.</t>
  </si>
  <si>
    <t>Sanzhar expert trade/ Санжар экспорт трейд ТОО №Д-200525 от 23.05.2025 г.</t>
  </si>
  <si>
    <t>ENAMAX ИП                                                      №16 от 26.05.2025 г.</t>
  </si>
  <si>
    <t>Бокс биологической безопасности класс А2</t>
  </si>
  <si>
    <t>Бокс PCR1000</t>
  </si>
  <si>
    <t>Страмоусов М.А.ИП №23 от 23.05.2025 г.</t>
  </si>
  <si>
    <t>12.06.2025 г.</t>
  </si>
  <si>
    <t>Универсальный препарат</t>
  </si>
  <si>
    <t>Финиш Чик</t>
  </si>
  <si>
    <t>Кладка Лаер</t>
  </si>
  <si>
    <t>Ракушка морская</t>
  </si>
  <si>
    <t>Рыбий жир</t>
  </si>
  <si>
    <t>Премикс Дар Велеса 1 кг</t>
  </si>
  <si>
    <t>кг</t>
  </si>
  <si>
    <t>UNIQUE SCIENTIFIC PUBLISHERS</t>
  </si>
  <si>
    <t>ТОО Научно-производственный центр микробиологи и вирусологии                       дог.№250408-14 от 05.06.2025 г.</t>
  </si>
  <si>
    <t>№10 от 04.06.2025 г.</t>
  </si>
  <si>
    <t>Услуги по дифференциальной диагностике возбудителей нозематоза,варроатоза</t>
  </si>
  <si>
    <t>За поддержание в силе охранного документа,за удост.авторов</t>
  </si>
  <si>
    <t xml:space="preserve">MDPI AG </t>
  </si>
  <si>
    <t>№11 от 09.06.2025 г.</t>
  </si>
  <si>
    <t>НаноТех ТОО  №2025/06 от 05.06.2025 г.</t>
  </si>
  <si>
    <t>21.06.2025 г</t>
  </si>
  <si>
    <t>Прибор ПСХ-17</t>
  </si>
  <si>
    <t>ГСИ Компани ТОО              №ГСИ/194-2025 от 09.06.2025 г.</t>
  </si>
  <si>
    <t>ITP-MGP-300</t>
  </si>
  <si>
    <t>Реестр приобретенных товаров, работ и услуг в рамках выполнения ПЦФ-392 за 2025 год</t>
  </si>
  <si>
    <t>исполнен</t>
  </si>
  <si>
    <t>Уральский литейно-механический завод ПК</t>
  </si>
  <si>
    <t>Услуги по ппо изготовлению механико-сборочных работ</t>
  </si>
  <si>
    <t>PetroRetail ТОО                                  дог.№08/02-600-2025 от 20.06.2025 г.</t>
  </si>
  <si>
    <t>Поставка ГСМ</t>
  </si>
  <si>
    <t>л</t>
  </si>
  <si>
    <t>Бензин АИ -92</t>
  </si>
  <si>
    <t>PetroRetail ТОО</t>
  </si>
  <si>
    <t>№10 от от 04.06.2025 г.</t>
  </si>
  <si>
    <t>Бензин АИ-92</t>
  </si>
  <si>
    <t>PetroRetail ТОО                             дог.№08/02-601-2025 от 20.06.2025 г.</t>
  </si>
  <si>
    <t>№12 от 09.06.2025 г.</t>
  </si>
  <si>
    <t>Повышение квалификации</t>
  </si>
  <si>
    <t>LABSOL ТОО                 дог.№13 от 20.06.2025 г.</t>
  </si>
  <si>
    <t>Приобретение ОС</t>
  </si>
  <si>
    <t>Роторный испаритель</t>
  </si>
  <si>
    <t>Аписфера ИП</t>
  </si>
  <si>
    <t>Приобретение ОС и расходных материалов</t>
  </si>
  <si>
    <t>Медогонка</t>
  </si>
  <si>
    <t>Стол для распечатки</t>
  </si>
  <si>
    <t>Экспресс-лаборатория</t>
  </si>
  <si>
    <t>Тележка-погрузчик</t>
  </si>
  <si>
    <t>Улья</t>
  </si>
  <si>
    <t>Костюм пчеловодства</t>
  </si>
  <si>
    <t>Сетка лицевая защитная</t>
  </si>
  <si>
    <t>Перчатки пчеловодства</t>
  </si>
  <si>
    <t>уп</t>
  </si>
  <si>
    <t>вощина</t>
  </si>
  <si>
    <t>Дымарь с ограждением</t>
  </si>
  <si>
    <t>Система разведения</t>
  </si>
  <si>
    <t>Стяжной ремень</t>
  </si>
  <si>
    <t>Пыльцесборник</t>
  </si>
  <si>
    <t>Сито фильтркомплект</t>
  </si>
  <si>
    <t>Щетка стамеска</t>
  </si>
  <si>
    <t>Рамканос</t>
  </si>
  <si>
    <t>Маркер</t>
  </si>
  <si>
    <t>Проволока</t>
  </si>
  <si>
    <t>кат</t>
  </si>
  <si>
    <t>Стамеска</t>
  </si>
  <si>
    <t>Стоп моль</t>
  </si>
  <si>
    <t>Флувалидез</t>
  </si>
  <si>
    <t>Алидез</t>
  </si>
  <si>
    <t>Захват рамок</t>
  </si>
  <si>
    <t>Вилка для распечатки</t>
  </si>
  <si>
    <t>Рамдетали</t>
  </si>
  <si>
    <t>ПЭТ банка 400 мл</t>
  </si>
  <si>
    <t>Упаковка меда 1000 мл</t>
  </si>
  <si>
    <t>Станок для натяжки проволоки</t>
  </si>
  <si>
    <t>Кастрюля эмалированная</t>
  </si>
  <si>
    <t>ПЛАСТ СЕРВИС ТОО дог.№1 от 20.06.2025 г.</t>
  </si>
  <si>
    <t>Легковой прицеп</t>
  </si>
  <si>
    <t xml:space="preserve"> ZALMA Ltd  ТОО                        №99-101 от 25.06.2025г</t>
  </si>
  <si>
    <t>№12 от 19.06.2025 г.</t>
  </si>
  <si>
    <t>Пробирка 500 шт</t>
  </si>
  <si>
    <t>08.09.2025 г.</t>
  </si>
  <si>
    <t>ТОО "Адвена"                           дог.№60-2025 от 25.06.2025 г.</t>
  </si>
  <si>
    <t>Набор лабораторных реагентов для выделения ДНК</t>
  </si>
  <si>
    <t>IntroGen ТОО                                    №36-2025 от 25.06.2025 г.</t>
  </si>
  <si>
    <t>16.09.2025 г.</t>
  </si>
  <si>
    <t xml:space="preserve">Наконечники 1-200 мкл, в штативе,прозрачные </t>
  </si>
  <si>
    <t>Наконечники 1-200 мкл,для пипеток</t>
  </si>
  <si>
    <t>Пробирка центрифужные пластиковые, 50 мл</t>
  </si>
  <si>
    <t>№4 от 08.04.2025 г.</t>
  </si>
  <si>
    <t>Уральская сельскохозяйственная опытная станция ТОО                                              дог.№21 от 23.06.2025 г.</t>
  </si>
  <si>
    <t>Аренда трактора</t>
  </si>
  <si>
    <t>услуги сторонних организаций</t>
  </si>
  <si>
    <t>30.06.2025 г.</t>
  </si>
  <si>
    <t xml:space="preserve">УФК по Республике ТатарстанФГБОУ ВО КГАУ </t>
  </si>
  <si>
    <t>Научное сопровождение</t>
  </si>
  <si>
    <t>уц</t>
  </si>
  <si>
    <t>№6 от 18.04.2025 г.</t>
  </si>
  <si>
    <t>За проведение экспертизы</t>
  </si>
  <si>
    <t>Страмоусов М.А. ИП                                 дог.№20 от 21.06.2025 г.</t>
  </si>
  <si>
    <t>№13 от 20.06.2025 г.</t>
  </si>
  <si>
    <t>публикация статьи</t>
  </si>
  <si>
    <t>PetroRetail ТОО                                         дог.№В08/02-622-2025 от 03.07.2025 г.</t>
  </si>
  <si>
    <t>ГСМ</t>
  </si>
  <si>
    <t>Лаборант ИП                                              дог.№41 от 20.06.2025 г.</t>
  </si>
  <si>
    <t>КТК сталь ТОО                               дог.№24 от 08.07.2025 г.</t>
  </si>
  <si>
    <t>№14 от 04.07.2025 г.</t>
  </si>
  <si>
    <t>Приобретение расходных материалов</t>
  </si>
  <si>
    <t>листы,швеллеры</t>
  </si>
  <si>
    <t>15.08.2025 г.</t>
  </si>
  <si>
    <t>Уральсктракторозапчасть ТОО дог.№25 от 08.07.2025 г.</t>
  </si>
  <si>
    <t>болты,шайбы,гайка и.т.д</t>
  </si>
  <si>
    <t xml:space="preserve"> ЭЙКОС ТОО дог.№28 от 08.07.2025 г.</t>
  </si>
  <si>
    <t>28.07.2025 г.</t>
  </si>
  <si>
    <t>Шины,автокамера,диски</t>
  </si>
  <si>
    <t>АвтоЛайн ИП дог.№27 от 08.07.2025 г.</t>
  </si>
  <si>
    <t xml:space="preserve">            запчасти</t>
  </si>
  <si>
    <t xml:space="preserve">      28.07.2025 г.</t>
  </si>
  <si>
    <t>RadioMart.kz ИП дог.№29 от 08.07.2025 г.</t>
  </si>
  <si>
    <t xml:space="preserve">     28.07.2025 г.</t>
  </si>
  <si>
    <t>дисплей,микроконтролер, шаговый драйвер</t>
  </si>
  <si>
    <t>Уральсктракторозапчасть ТОО №26 от 08.07.2025 г.</t>
  </si>
  <si>
    <t>болты,гайки,шайба,лапа,семяпровод</t>
  </si>
  <si>
    <t>Спецкомплект ТОО дог.№178 от 20.06.2025 г.</t>
  </si>
  <si>
    <t>Спецодежда</t>
  </si>
  <si>
    <t>НВ-Лаб ТОО</t>
  </si>
  <si>
    <t>Приобретение основных средств</t>
  </si>
  <si>
    <t>Столы</t>
  </si>
  <si>
    <t>исполнен на половину</t>
  </si>
  <si>
    <t>датчик на растяжение</t>
  </si>
  <si>
    <t>DELTA-INGINEERING.KZТОО дог.№23 от 24.06.2025 г.</t>
  </si>
  <si>
    <t>микроскоп</t>
  </si>
  <si>
    <t>№12 от 19.06.2025 г</t>
  </si>
  <si>
    <t>03.07.2025 г.</t>
  </si>
  <si>
    <t>УФК по Рязанской области ФГБНУ (ФНЦ пчеловодства)</t>
  </si>
  <si>
    <t>АИ-92</t>
  </si>
  <si>
    <t>PLEM PLUS ТОО                дог.№71 от 14.07.2025 г.</t>
  </si>
  <si>
    <t>№15 от 11.07.2025 г.</t>
  </si>
  <si>
    <t>Хлорелла в порошке</t>
  </si>
  <si>
    <t>PLEM PLUS ТОО                дог.№72 от 14.07.2025 г.</t>
  </si>
  <si>
    <t>Моноспорин</t>
  </si>
  <si>
    <t>Страмоусов М.А.ИП                       дог.№14 от 14.07.2025 г.</t>
  </si>
  <si>
    <t>Нитамин, бутофан</t>
  </si>
  <si>
    <t>STOLAB.KZ               №32 от 14.07.2025 г.</t>
  </si>
  <si>
    <t>13.10.2025 г.</t>
  </si>
  <si>
    <t>дозатор,штатив и.т.д.</t>
  </si>
  <si>
    <t>дозатор,диспенсер</t>
  </si>
  <si>
    <t>ENAMAX ИП                                дог. №17 от 26.05.2025 г.</t>
  </si>
  <si>
    <t>STOLAB.KZ ТОО                          дог.№33 от 14.07.2025 г.</t>
  </si>
  <si>
    <t>Гидрокомплект ИП                             дог.№25 от 15.07.2025 г.</t>
  </si>
  <si>
    <t>2025мг.</t>
  </si>
  <si>
    <t xml:space="preserve">изготовление и установка Модульной установки </t>
  </si>
  <si>
    <t>испонен на 70%</t>
  </si>
  <si>
    <t>ТОО Ирбис Интеграция Договор №ИИ-23 от14.07.2025г</t>
  </si>
  <si>
    <t>№15 от 11.07.2025г</t>
  </si>
  <si>
    <t>Приобретение программного обеспечения</t>
  </si>
  <si>
    <t>15.08.2025г</t>
  </si>
  <si>
    <t>ТОО "IntroGen"  Договор №42-2025 от 04.08.2025 г.</t>
  </si>
  <si>
    <t>№16 от 01.08.2025г</t>
  </si>
  <si>
    <t>06.11.2025г</t>
  </si>
  <si>
    <t xml:space="preserve">наконечники </t>
  </si>
  <si>
    <t>Жекиев Т.А. ИП №1 от  04.08.2025г</t>
  </si>
  <si>
    <t>тонна</t>
  </si>
  <si>
    <t>17.08.2025г</t>
  </si>
  <si>
    <t>ячмень пшеница</t>
  </si>
  <si>
    <t>Страмоусов М.А.ИП  №4 от 04.08.2025 г.</t>
  </si>
  <si>
    <t>12.08.2025г</t>
  </si>
  <si>
    <t>кормушка, поилка</t>
  </si>
  <si>
    <t>Elementum ТОО дог.№31 от 14.07.2025 г.</t>
  </si>
  <si>
    <t>Диспергатор</t>
  </si>
  <si>
    <t>Адвена ТОО                        дог.№64/2 от 09.12.2024 г.</t>
  </si>
  <si>
    <t>№16 от 01.08.2025 г.</t>
  </si>
  <si>
    <t>Набор лабораторных реагентов</t>
  </si>
  <si>
    <t>02.09.2025 г.</t>
  </si>
  <si>
    <t>10.09.2025 г.</t>
  </si>
  <si>
    <t>НДС</t>
  </si>
  <si>
    <t>25.08.2025 г.</t>
  </si>
  <si>
    <t xml:space="preserve">Проведение анализа хим.состава кормов </t>
  </si>
  <si>
    <t>НВ-Лаб Казахстан ТОО                     дог.№2127 от 20.08.2025 г.</t>
  </si>
  <si>
    <t>№17 от 19.08.2025 г.</t>
  </si>
  <si>
    <t>Поставка оборудования.Поставка расходных материалов</t>
  </si>
  <si>
    <t>24.09.2025 г.</t>
  </si>
  <si>
    <t>DeltaLab ТОО                                              №018-2025 от 21.08.2025 г.</t>
  </si>
  <si>
    <t>набор реагенто и.т.д.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</si>
</sst>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4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/>
    <xf numFmtId="4" fontId="1" fillId="3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" fillId="3" borderId="19" xfId="0" applyNumberFormat="1" applyFont="1" applyFill="1" applyBorder="1"/>
    <xf numFmtId="0" fontId="1" fillId="0" borderId="9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 shrinkToFi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9" xfId="0" applyBorder="1"/>
    <xf numFmtId="4" fontId="0" fillId="0" borderId="9" xfId="0" applyNumberFormat="1" applyBorder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22" xfId="0" applyFont="1" applyFill="1" applyBorder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/>
    <xf numFmtId="4" fontId="12" fillId="0" borderId="31" xfId="15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" fontId="2" fillId="3" borderId="12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4" fontId="2" fillId="3" borderId="3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/>
    <xf numFmtId="0" fontId="15" fillId="3" borderId="1" xfId="0" applyFont="1" applyFill="1" applyBorder="1"/>
    <xf numFmtId="4" fontId="15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 vertical="center"/>
    </xf>
    <xf numFmtId="0" fontId="2" fillId="3" borderId="3" xfId="0" applyFont="1" applyFill="1" applyBorder="1"/>
    <xf numFmtId="4" fontId="1" fillId="3" borderId="3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3" borderId="20" xfId="0" applyFont="1" applyFill="1" applyBorder="1"/>
    <xf numFmtId="4" fontId="1" fillId="3" borderId="20" xfId="0" applyNumberFormat="1" applyFont="1" applyFill="1" applyBorder="1" applyAlignment="1">
      <alignment horizontal="center"/>
    </xf>
    <xf numFmtId="4" fontId="2" fillId="3" borderId="20" xfId="0" applyNumberFormat="1" applyFont="1" applyFill="1" applyBorder="1"/>
    <xf numFmtId="4" fontId="2" fillId="3" borderId="34" xfId="0" applyNumberFormat="1" applyFont="1" applyFill="1" applyBorder="1"/>
    <xf numFmtId="0" fontId="2" fillId="3" borderId="35" xfId="0" applyFont="1" applyFill="1" applyBorder="1"/>
    <xf numFmtId="0" fontId="2" fillId="3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1" fillId="4" borderId="9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</cellXfs>
  <cellStyles count="16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Обычный_АР19679451" xfId="15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tabSelected="1" workbookViewId="0">
      <selection activeCell="O6" sqref="O6"/>
    </sheetView>
  </sheetViews>
  <sheetFormatPr defaultRowHeight="15" x14ac:dyDescent="0.25"/>
  <cols>
    <col min="1" max="1" width="16.42578125" customWidth="1"/>
    <col min="2" max="2" width="18.28515625" customWidth="1"/>
    <col min="3" max="3" width="26.7109375" customWidth="1"/>
    <col min="6" max="6" width="10" bestFit="1" customWidth="1"/>
    <col min="7" max="7" width="13.42578125" customWidth="1"/>
    <col min="8" max="9" width="16.140625" customWidth="1"/>
    <col min="10" max="10" width="23.140625" customWidth="1"/>
  </cols>
  <sheetData>
    <row r="1" spans="1:10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376" t="s">
        <v>145</v>
      </c>
      <c r="B2" s="376"/>
      <c r="C2" s="376"/>
      <c r="D2" s="376"/>
      <c r="E2" s="376"/>
      <c r="F2" s="376"/>
      <c r="G2" s="376"/>
      <c r="H2" s="1"/>
      <c r="I2" s="1"/>
      <c r="J2" s="1"/>
    </row>
    <row r="3" spans="1:10" x14ac:dyDescent="0.25">
      <c r="A3" s="4"/>
      <c r="B3" s="4"/>
      <c r="C3" s="4"/>
      <c r="D3" s="1"/>
      <c r="E3" s="1"/>
      <c r="F3" s="1"/>
      <c r="G3" s="1"/>
      <c r="H3" s="1"/>
      <c r="I3" s="1"/>
      <c r="J3" s="1"/>
    </row>
    <row r="4" spans="1:10" x14ac:dyDescent="0.25">
      <c r="A4" s="25"/>
      <c r="B4" s="25"/>
      <c r="C4" s="26"/>
      <c r="D4" s="24"/>
      <c r="E4" s="1"/>
      <c r="F4" s="1"/>
      <c r="G4" s="1"/>
      <c r="H4" s="1"/>
      <c r="I4" s="1"/>
      <c r="J4" s="1"/>
    </row>
    <row r="5" spans="1:10" ht="38.25" customHeight="1" x14ac:dyDescent="0.25">
      <c r="A5" s="37" t="s">
        <v>48</v>
      </c>
      <c r="B5" s="37" t="s">
        <v>47</v>
      </c>
      <c r="C5" s="35" t="s">
        <v>44</v>
      </c>
      <c r="D5" s="35" t="s">
        <v>7</v>
      </c>
      <c r="E5" s="35" t="s">
        <v>0</v>
      </c>
      <c r="F5" s="35" t="s">
        <v>22</v>
      </c>
      <c r="G5" s="36" t="s">
        <v>51</v>
      </c>
      <c r="H5" s="35" t="s">
        <v>45</v>
      </c>
      <c r="I5" s="46" t="s">
        <v>178</v>
      </c>
      <c r="J5" s="35" t="s">
        <v>46</v>
      </c>
    </row>
    <row r="6" spans="1:10" ht="51" customHeight="1" x14ac:dyDescent="0.25">
      <c r="A6" s="367" t="s">
        <v>49</v>
      </c>
      <c r="B6" s="367" t="s">
        <v>146</v>
      </c>
      <c r="C6" s="28" t="s">
        <v>29</v>
      </c>
      <c r="D6" s="377" t="s">
        <v>26</v>
      </c>
      <c r="E6" s="377">
        <v>1</v>
      </c>
      <c r="F6" s="375" t="s">
        <v>185</v>
      </c>
      <c r="G6" s="375">
        <v>7981196</v>
      </c>
      <c r="H6" s="369" t="s">
        <v>65</v>
      </c>
      <c r="I6" s="110"/>
      <c r="J6" s="28" t="s">
        <v>29</v>
      </c>
    </row>
    <row r="7" spans="1:10" ht="51" customHeight="1" x14ac:dyDescent="0.25">
      <c r="A7" s="372"/>
      <c r="B7" s="372"/>
      <c r="C7" s="28" t="s">
        <v>30</v>
      </c>
      <c r="D7" s="373"/>
      <c r="E7" s="373"/>
      <c r="F7" s="363"/>
      <c r="G7" s="363"/>
      <c r="H7" s="365"/>
      <c r="I7" s="111"/>
      <c r="J7" s="28" t="s">
        <v>30</v>
      </c>
    </row>
    <row r="8" spans="1:10" ht="51" customHeight="1" x14ac:dyDescent="0.25">
      <c r="A8" s="372"/>
      <c r="B8" s="372"/>
      <c r="C8" s="28" t="s">
        <v>31</v>
      </c>
      <c r="D8" s="373"/>
      <c r="E8" s="373"/>
      <c r="F8" s="363"/>
      <c r="G8" s="363"/>
      <c r="H8" s="365"/>
      <c r="I8" s="111"/>
      <c r="J8" s="28" t="s">
        <v>31</v>
      </c>
    </row>
    <row r="9" spans="1:10" ht="51" customHeight="1" x14ac:dyDescent="0.25">
      <c r="A9" s="368"/>
      <c r="B9" s="368"/>
      <c r="C9" s="28" t="s">
        <v>32</v>
      </c>
      <c r="D9" s="374"/>
      <c r="E9" s="374"/>
      <c r="F9" s="364"/>
      <c r="G9" s="364"/>
      <c r="H9" s="366"/>
      <c r="I9" s="112"/>
      <c r="J9" s="28" t="s">
        <v>32</v>
      </c>
    </row>
    <row r="10" spans="1:10" ht="63" customHeight="1" x14ac:dyDescent="0.25">
      <c r="A10" s="22" t="s">
        <v>50</v>
      </c>
      <c r="B10" s="22" t="s">
        <v>147</v>
      </c>
      <c r="C10" s="28" t="s">
        <v>33</v>
      </c>
      <c r="D10" s="12" t="s">
        <v>26</v>
      </c>
      <c r="E10" s="12">
        <v>1</v>
      </c>
      <c r="F10" s="13">
        <v>20592</v>
      </c>
      <c r="G10" s="13">
        <v>20592</v>
      </c>
      <c r="H10" s="13" t="s">
        <v>66</v>
      </c>
      <c r="I10" s="113" t="s">
        <v>237</v>
      </c>
      <c r="J10" s="28" t="s">
        <v>33</v>
      </c>
    </row>
    <row r="11" spans="1:10" ht="16.5" customHeight="1" x14ac:dyDescent="0.25">
      <c r="A11" s="370" t="s">
        <v>39</v>
      </c>
      <c r="B11" s="372" t="s">
        <v>289</v>
      </c>
      <c r="C11" s="367" t="s">
        <v>60</v>
      </c>
      <c r="D11" s="373" t="s">
        <v>26</v>
      </c>
      <c r="E11" s="373">
        <v>1</v>
      </c>
      <c r="F11" s="363">
        <v>20320.16</v>
      </c>
      <c r="G11" s="363">
        <v>20320.16</v>
      </c>
      <c r="H11" s="365" t="s">
        <v>109</v>
      </c>
      <c r="I11" s="369" t="s">
        <v>237</v>
      </c>
      <c r="J11" s="367" t="s">
        <v>60</v>
      </c>
    </row>
    <row r="12" spans="1:10" x14ac:dyDescent="0.25">
      <c r="A12" s="371"/>
      <c r="B12" s="368"/>
      <c r="C12" s="368"/>
      <c r="D12" s="374"/>
      <c r="E12" s="374"/>
      <c r="F12" s="364"/>
      <c r="G12" s="364"/>
      <c r="H12" s="366"/>
      <c r="I12" s="366"/>
      <c r="J12" s="368"/>
    </row>
    <row r="13" spans="1:10" x14ac:dyDescent="0.25">
      <c r="A13" s="133"/>
      <c r="B13" s="133"/>
      <c r="C13" s="133"/>
      <c r="D13" s="133"/>
      <c r="E13" s="133"/>
      <c r="F13" s="133"/>
      <c r="G13" s="137">
        <f>SUM(G6:G12)</f>
        <v>8022108.1600000001</v>
      </c>
      <c r="H13" s="133"/>
      <c r="I13" s="133"/>
      <c r="J13" s="133"/>
    </row>
    <row r="14" spans="1:10" ht="45" x14ac:dyDescent="0.25">
      <c r="A14" s="135" t="s">
        <v>322</v>
      </c>
      <c r="B14" s="138" t="s">
        <v>316</v>
      </c>
      <c r="C14" s="135" t="s">
        <v>317</v>
      </c>
      <c r="D14" s="140" t="s">
        <v>6</v>
      </c>
      <c r="E14" s="140">
        <v>3</v>
      </c>
      <c r="F14" s="148">
        <f>G14/E14</f>
        <v>23100</v>
      </c>
      <c r="G14" s="148">
        <v>69300</v>
      </c>
      <c r="H14" s="140" t="s">
        <v>323</v>
      </c>
      <c r="I14" s="140" t="s">
        <v>237</v>
      </c>
      <c r="J14" s="138" t="s">
        <v>324</v>
      </c>
    </row>
    <row r="15" spans="1:10" ht="45" x14ac:dyDescent="0.25">
      <c r="A15" s="135" t="s">
        <v>325</v>
      </c>
      <c r="B15" s="138" t="s">
        <v>316</v>
      </c>
      <c r="C15" s="138" t="s">
        <v>317</v>
      </c>
      <c r="D15" s="140" t="s">
        <v>6</v>
      </c>
      <c r="E15" s="140">
        <v>22</v>
      </c>
      <c r="F15" s="148">
        <f>G15/E15</f>
        <v>5023.636363636364</v>
      </c>
      <c r="G15" s="148">
        <v>110520</v>
      </c>
      <c r="H15" s="138" t="s">
        <v>327</v>
      </c>
      <c r="I15" s="140" t="s">
        <v>237</v>
      </c>
      <c r="J15" s="138" t="s">
        <v>326</v>
      </c>
    </row>
    <row r="16" spans="1:10" ht="45" x14ac:dyDescent="0.25">
      <c r="A16" s="135" t="s">
        <v>328</v>
      </c>
      <c r="B16" s="138" t="s">
        <v>316</v>
      </c>
      <c r="C16" s="138" t="s">
        <v>317</v>
      </c>
      <c r="D16" s="138" t="s">
        <v>6</v>
      </c>
      <c r="E16" s="140">
        <v>6</v>
      </c>
      <c r="F16" s="148">
        <f>G16/E16</f>
        <v>32582.333333333332</v>
      </c>
      <c r="G16" s="148">
        <v>195494</v>
      </c>
      <c r="H16" s="138" t="s">
        <v>329</v>
      </c>
      <c r="I16" s="140" t="s">
        <v>237</v>
      </c>
      <c r="J16" s="134" t="s">
        <v>330</v>
      </c>
    </row>
    <row r="17" spans="1:10" ht="60" x14ac:dyDescent="0.25">
      <c r="A17" s="135" t="s">
        <v>331</v>
      </c>
      <c r="B17" s="138" t="s">
        <v>316</v>
      </c>
      <c r="C17" s="138" t="s">
        <v>317</v>
      </c>
      <c r="D17" s="138" t="s">
        <v>6</v>
      </c>
      <c r="E17" s="138">
        <v>1</v>
      </c>
      <c r="F17" s="148">
        <v>44475</v>
      </c>
      <c r="G17" s="148">
        <v>44475</v>
      </c>
      <c r="H17" s="140" t="s">
        <v>319</v>
      </c>
      <c r="I17" s="140" t="s">
        <v>237</v>
      </c>
      <c r="J17" s="134" t="s">
        <v>332</v>
      </c>
    </row>
    <row r="18" spans="1:10" x14ac:dyDescent="0.25">
      <c r="A18" s="286"/>
      <c r="B18" s="286"/>
      <c r="C18" s="286"/>
      <c r="D18" s="286"/>
      <c r="E18" s="286"/>
      <c r="F18" s="287"/>
      <c r="G18" s="287">
        <f>SUM(G14:G17)</f>
        <v>419789</v>
      </c>
      <c r="H18" s="286"/>
      <c r="I18" s="286"/>
      <c r="J18" s="286"/>
    </row>
    <row r="19" spans="1:10" x14ac:dyDescent="0.25">
      <c r="A19" s="132"/>
      <c r="B19" s="132"/>
      <c r="C19" s="132"/>
      <c r="D19" s="132"/>
      <c r="E19" s="132"/>
      <c r="F19" s="148"/>
      <c r="G19" s="148"/>
      <c r="H19" s="132"/>
      <c r="I19" s="132"/>
      <c r="J19" s="132"/>
    </row>
    <row r="20" spans="1:10" x14ac:dyDescent="0.25">
      <c r="A20" s="132"/>
      <c r="B20" s="132"/>
      <c r="C20" s="132"/>
      <c r="D20" s="132"/>
      <c r="E20" s="132"/>
      <c r="F20" s="148"/>
      <c r="G20" s="148"/>
      <c r="H20" s="132"/>
      <c r="I20" s="132"/>
      <c r="J20" s="132"/>
    </row>
  </sheetData>
  <mergeCells count="18">
    <mergeCell ref="H6:H9"/>
    <mergeCell ref="F6:F9"/>
    <mergeCell ref="A2:G2"/>
    <mergeCell ref="B6:B9"/>
    <mergeCell ref="A6:A9"/>
    <mergeCell ref="D6:D9"/>
    <mergeCell ref="E6:E9"/>
    <mergeCell ref="G6:G9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I11:I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9"/>
  <sheetViews>
    <sheetView topLeftCell="A4" workbookViewId="0">
      <selection activeCell="B12" sqref="B12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376" t="s">
        <v>160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4" spans="1:1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200" t="s">
        <v>48</v>
      </c>
      <c r="B5" s="201" t="s">
        <v>47</v>
      </c>
      <c r="C5" s="201" t="s">
        <v>44</v>
      </c>
      <c r="D5" s="201" t="s">
        <v>7</v>
      </c>
      <c r="E5" s="201" t="s">
        <v>0</v>
      </c>
      <c r="F5" s="201" t="s">
        <v>22</v>
      </c>
      <c r="G5" s="202" t="s">
        <v>51</v>
      </c>
      <c r="H5" s="201" t="s">
        <v>45</v>
      </c>
      <c r="I5" s="201" t="s">
        <v>178</v>
      </c>
      <c r="J5" s="203" t="s">
        <v>46</v>
      </c>
      <c r="K5" s="1"/>
      <c r="L5" s="1"/>
      <c r="M5" s="1"/>
      <c r="N5" s="1"/>
    </row>
    <row r="6" spans="1:18" x14ac:dyDescent="0.25">
      <c r="A6" s="400" t="s">
        <v>123</v>
      </c>
      <c r="B6" s="372" t="s">
        <v>144</v>
      </c>
      <c r="C6" s="367" t="s">
        <v>76</v>
      </c>
      <c r="D6" s="373" t="s">
        <v>116</v>
      </c>
      <c r="E6" s="373">
        <v>1</v>
      </c>
      <c r="F6" s="363">
        <v>124410</v>
      </c>
      <c r="G6" s="363">
        <v>124410</v>
      </c>
      <c r="H6" s="365" t="s">
        <v>384</v>
      </c>
      <c r="I6" s="369"/>
      <c r="J6" s="402" t="s">
        <v>124</v>
      </c>
      <c r="K6" s="1"/>
      <c r="L6" s="1"/>
      <c r="M6" s="1"/>
      <c r="N6" s="1"/>
    </row>
    <row r="7" spans="1:18" ht="21.75" customHeight="1" x14ac:dyDescent="0.25">
      <c r="A7" s="401"/>
      <c r="B7" s="368"/>
      <c r="C7" s="368"/>
      <c r="D7" s="374"/>
      <c r="E7" s="374"/>
      <c r="F7" s="364"/>
      <c r="G7" s="364"/>
      <c r="H7" s="366"/>
      <c r="I7" s="366"/>
      <c r="J7" s="403"/>
      <c r="K7" s="1"/>
      <c r="L7" s="1"/>
      <c r="M7" s="1"/>
      <c r="N7" s="1"/>
    </row>
    <row r="8" spans="1:18" ht="39.75" customHeight="1" thickBot="1" x14ac:dyDescent="0.3">
      <c r="A8" s="204" t="s">
        <v>140</v>
      </c>
      <c r="B8" s="196" t="s">
        <v>144</v>
      </c>
      <c r="C8" s="196" t="s">
        <v>76</v>
      </c>
      <c r="D8" s="198" t="s">
        <v>6</v>
      </c>
      <c r="E8" s="198">
        <v>1</v>
      </c>
      <c r="F8" s="194">
        <v>2642112</v>
      </c>
      <c r="G8" s="194">
        <v>2642112</v>
      </c>
      <c r="H8" s="192" t="s">
        <v>141</v>
      </c>
      <c r="I8" s="126" t="s">
        <v>237</v>
      </c>
      <c r="J8" s="205" t="s">
        <v>142</v>
      </c>
      <c r="K8" s="1"/>
      <c r="L8" s="1"/>
      <c r="M8" s="1"/>
      <c r="N8" s="1"/>
    </row>
    <row r="9" spans="1:18" ht="21.75" customHeight="1" thickBot="1" x14ac:dyDescent="0.3">
      <c r="A9" s="183" t="s">
        <v>1</v>
      </c>
      <c r="B9" s="20"/>
      <c r="C9" s="20"/>
      <c r="D9" s="18"/>
      <c r="E9" s="18"/>
      <c r="F9" s="18"/>
      <c r="G9" s="23">
        <f>G6+G8</f>
        <v>2766522</v>
      </c>
      <c r="H9" s="19"/>
      <c r="I9" s="115"/>
      <c r="J9" s="32"/>
      <c r="K9" s="1"/>
      <c r="L9" s="1"/>
      <c r="M9" s="1"/>
      <c r="N9" s="1"/>
    </row>
    <row r="10" spans="1:18" ht="60" customHeight="1" x14ac:dyDescent="0.25">
      <c r="A10" s="206" t="s">
        <v>134</v>
      </c>
      <c r="B10" s="197" t="s">
        <v>144</v>
      </c>
      <c r="C10" s="197" t="s">
        <v>135</v>
      </c>
      <c r="D10" s="199" t="s">
        <v>43</v>
      </c>
      <c r="E10" s="199">
        <v>1</v>
      </c>
      <c r="F10" s="195">
        <v>8000000</v>
      </c>
      <c r="G10" s="195">
        <v>8000000</v>
      </c>
      <c r="H10" s="193" t="s">
        <v>136</v>
      </c>
      <c r="I10" s="193"/>
      <c r="J10" s="207" t="s">
        <v>135</v>
      </c>
      <c r="K10" s="1"/>
      <c r="L10" s="1"/>
      <c r="M10" s="1"/>
      <c r="N10" s="1"/>
    </row>
    <row r="11" spans="1:18" ht="60" customHeight="1" x14ac:dyDescent="0.25">
      <c r="A11" s="204" t="s">
        <v>27</v>
      </c>
      <c r="B11" s="244"/>
      <c r="C11" s="244" t="s">
        <v>311</v>
      </c>
      <c r="D11" s="246" t="s">
        <v>43</v>
      </c>
      <c r="E11" s="246">
        <v>1</v>
      </c>
      <c r="F11" s="242">
        <v>72000</v>
      </c>
      <c r="G11" s="242">
        <v>72000</v>
      </c>
      <c r="H11" s="240" t="s">
        <v>183</v>
      </c>
      <c r="I11" s="126" t="s">
        <v>237</v>
      </c>
      <c r="J11" s="268" t="s">
        <v>311</v>
      </c>
      <c r="K11" s="1"/>
      <c r="L11" s="1"/>
      <c r="M11" s="1"/>
      <c r="N11" s="1"/>
    </row>
    <row r="12" spans="1:18" ht="60" customHeight="1" thickBot="1" x14ac:dyDescent="0.3">
      <c r="A12" s="321" t="s">
        <v>8</v>
      </c>
      <c r="B12" s="311" t="s">
        <v>347</v>
      </c>
      <c r="C12" s="28" t="s">
        <v>4</v>
      </c>
      <c r="D12" s="313" t="s">
        <v>43</v>
      </c>
      <c r="E12" s="313">
        <v>1</v>
      </c>
      <c r="F12" s="348">
        <v>20320.16</v>
      </c>
      <c r="G12" s="348">
        <f>F12</f>
        <v>20320.16</v>
      </c>
      <c r="H12" s="312" t="s">
        <v>109</v>
      </c>
      <c r="I12" s="312"/>
      <c r="J12" s="28" t="s">
        <v>4</v>
      </c>
      <c r="K12" s="1"/>
      <c r="L12" s="1"/>
      <c r="M12" s="1"/>
      <c r="N12" s="1"/>
    </row>
    <row r="13" spans="1:18" ht="15.75" thickBot="1" x14ac:dyDescent="0.3">
      <c r="A13" s="183" t="s">
        <v>1</v>
      </c>
      <c r="B13" s="20"/>
      <c r="C13" s="20"/>
      <c r="D13" s="18"/>
      <c r="E13" s="18"/>
      <c r="F13" s="18"/>
      <c r="G13" s="23">
        <f>SUM(G10:G12)</f>
        <v>8092320.1600000001</v>
      </c>
      <c r="H13" s="19"/>
      <c r="I13" s="115"/>
      <c r="J13" s="32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11">
    <mergeCell ref="F6:F7"/>
    <mergeCell ref="G6:G7"/>
    <mergeCell ref="H6:H7"/>
    <mergeCell ref="J6:J7"/>
    <mergeCell ref="B2:N2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5"/>
  <sheetViews>
    <sheetView workbookViewId="0">
      <selection activeCell="C16" sqref="C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3"/>
      <c r="P2" s="33"/>
      <c r="Q2" s="33"/>
      <c r="R2" s="33"/>
    </row>
    <row r="3" spans="1:18" x14ac:dyDescent="0.25">
      <c r="A3" s="1"/>
      <c r="B3" s="376" t="s">
        <v>161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</row>
    <row r="4" spans="1:18" x14ac:dyDescent="0.25">
      <c r="A4" s="1"/>
      <c r="B4" s="49"/>
      <c r="C4" s="49"/>
      <c r="D4" s="49"/>
      <c r="E4" s="49"/>
      <c r="F4" s="49"/>
      <c r="G4" s="49"/>
      <c r="H4" s="49"/>
      <c r="I4" s="120"/>
      <c r="J4" s="49"/>
      <c r="K4" s="49"/>
      <c r="L4" s="49"/>
      <c r="M4" s="49"/>
      <c r="N4" s="49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  <c r="K6" s="1"/>
      <c r="L6" s="1"/>
      <c r="M6" s="1"/>
      <c r="N6" s="1"/>
    </row>
    <row r="7" spans="1:18" x14ac:dyDescent="0.25">
      <c r="A7" s="370" t="s">
        <v>40</v>
      </c>
      <c r="B7" s="372" t="s">
        <v>156</v>
      </c>
      <c r="C7" s="370" t="s">
        <v>36</v>
      </c>
      <c r="D7" s="373" t="s">
        <v>6</v>
      </c>
      <c r="E7" s="373">
        <v>1</v>
      </c>
      <c r="F7" s="363">
        <v>4900000</v>
      </c>
      <c r="G7" s="363">
        <v>4900000</v>
      </c>
      <c r="H7" s="365" t="s">
        <v>63</v>
      </c>
      <c r="I7" s="369"/>
      <c r="J7" s="370" t="s">
        <v>36</v>
      </c>
      <c r="K7" s="1"/>
      <c r="L7" s="1"/>
      <c r="M7" s="1"/>
      <c r="N7" s="1"/>
    </row>
    <row r="8" spans="1:18" ht="51.75" customHeight="1" thickBot="1" x14ac:dyDescent="0.3">
      <c r="A8" s="371"/>
      <c r="B8" s="368"/>
      <c r="C8" s="371"/>
      <c r="D8" s="374"/>
      <c r="E8" s="374"/>
      <c r="F8" s="364"/>
      <c r="G8" s="364"/>
      <c r="H8" s="366"/>
      <c r="I8" s="366"/>
      <c r="J8" s="371"/>
      <c r="K8" s="1"/>
      <c r="L8" s="1"/>
      <c r="M8" s="1"/>
      <c r="N8" s="1"/>
    </row>
    <row r="9" spans="1:18" ht="15.75" thickBot="1" x14ac:dyDescent="0.3">
      <c r="A9" s="20"/>
      <c r="B9" s="20"/>
      <c r="C9" s="20"/>
      <c r="D9" s="18"/>
      <c r="E9" s="18"/>
      <c r="F9" s="18"/>
      <c r="G9" s="23">
        <f>SUM(G7:G8)</f>
        <v>4900000</v>
      </c>
      <c r="H9" s="19"/>
      <c r="I9" s="115"/>
      <c r="J9" s="32"/>
      <c r="K9" s="1"/>
      <c r="L9" s="1"/>
      <c r="M9" s="1"/>
      <c r="N9" s="1"/>
    </row>
    <row r="10" spans="1:18" ht="60" customHeight="1" x14ac:dyDescent="0.25">
      <c r="A10" s="322" t="s">
        <v>367</v>
      </c>
      <c r="B10" s="323" t="s">
        <v>368</v>
      </c>
      <c r="C10" s="9" t="s">
        <v>76</v>
      </c>
      <c r="D10" s="318" t="s">
        <v>5</v>
      </c>
      <c r="E10" s="318">
        <v>6</v>
      </c>
      <c r="F10" s="316">
        <v>363720</v>
      </c>
      <c r="G10" s="316">
        <v>363720</v>
      </c>
      <c r="H10" s="317" t="s">
        <v>369</v>
      </c>
      <c r="I10" s="317"/>
      <c r="J10" s="319" t="s">
        <v>370</v>
      </c>
      <c r="K10" s="1"/>
      <c r="L10" s="1"/>
      <c r="M10" s="1"/>
      <c r="N10" s="1"/>
    </row>
    <row r="11" spans="1:18" ht="60" customHeight="1" thickBot="1" x14ac:dyDescent="0.3">
      <c r="A11" s="354" t="s">
        <v>380</v>
      </c>
      <c r="B11" s="353" t="s">
        <v>381</v>
      </c>
      <c r="C11" s="9" t="s">
        <v>76</v>
      </c>
      <c r="D11" s="356" t="s">
        <v>6</v>
      </c>
      <c r="E11" s="356">
        <v>1</v>
      </c>
      <c r="F11" s="355">
        <v>829000</v>
      </c>
      <c r="G11" s="355">
        <v>829000</v>
      </c>
      <c r="H11" s="357" t="s">
        <v>383</v>
      </c>
      <c r="I11" s="357"/>
      <c r="J11" s="353" t="s">
        <v>382</v>
      </c>
      <c r="K11" s="1"/>
      <c r="L11" s="1"/>
      <c r="M11" s="1"/>
      <c r="N11" s="1"/>
    </row>
    <row r="12" spans="1:18" ht="15.75" thickBot="1" x14ac:dyDescent="0.3">
      <c r="A12" s="20"/>
      <c r="B12" s="20"/>
      <c r="C12" s="20"/>
      <c r="D12" s="18"/>
      <c r="E12" s="18"/>
      <c r="F12" s="18"/>
      <c r="G12" s="23">
        <f>G10+G11</f>
        <v>1192720</v>
      </c>
      <c r="H12" s="19"/>
      <c r="I12" s="115"/>
      <c r="J12" s="32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N3"/>
    <mergeCell ref="I7:I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N30"/>
  <sheetViews>
    <sheetView topLeftCell="A10" workbookViewId="0">
      <selection activeCell="G32" sqref="G32"/>
    </sheetView>
  </sheetViews>
  <sheetFormatPr defaultRowHeight="15" x14ac:dyDescent="0.25"/>
  <cols>
    <col min="1" max="1" width="20.85546875" customWidth="1"/>
    <col min="2" max="2" width="24.85546875" customWidth="1"/>
    <col min="3" max="3" width="26.425781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376" t="s">
        <v>162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46" t="s">
        <v>48</v>
      </c>
      <c r="B7" s="46" t="s">
        <v>47</v>
      </c>
      <c r="C7" s="46" t="s">
        <v>44</v>
      </c>
      <c r="D7" s="46" t="s">
        <v>7</v>
      </c>
      <c r="E7" s="46" t="s">
        <v>0</v>
      </c>
      <c r="F7" s="46" t="s">
        <v>22</v>
      </c>
      <c r="G7" s="36" t="s">
        <v>51</v>
      </c>
      <c r="H7" s="46" t="s">
        <v>45</v>
      </c>
      <c r="I7" s="46" t="s">
        <v>178</v>
      </c>
      <c r="J7" s="46" t="s">
        <v>46</v>
      </c>
      <c r="K7" s="1"/>
      <c r="L7" s="1"/>
      <c r="M7" s="1"/>
      <c r="N7" s="1"/>
    </row>
    <row r="8" spans="1:14" ht="15" customHeight="1" x14ac:dyDescent="0.25">
      <c r="A8" s="370" t="s">
        <v>64</v>
      </c>
      <c r="B8" s="372" t="s">
        <v>156</v>
      </c>
      <c r="C8" s="370" t="s">
        <v>35</v>
      </c>
      <c r="D8" s="373" t="s">
        <v>26</v>
      </c>
      <c r="E8" s="373">
        <v>1</v>
      </c>
      <c r="F8" s="363">
        <v>1064400</v>
      </c>
      <c r="G8" s="404">
        <v>1064400</v>
      </c>
      <c r="H8" s="406" t="s">
        <v>112</v>
      </c>
      <c r="I8" s="369"/>
      <c r="J8" s="370" t="s">
        <v>35</v>
      </c>
      <c r="K8" s="1"/>
      <c r="L8" s="1"/>
      <c r="M8" s="1"/>
      <c r="N8" s="1"/>
    </row>
    <row r="9" spans="1:14" ht="53.25" customHeight="1" x14ac:dyDescent="0.25">
      <c r="A9" s="371"/>
      <c r="B9" s="368"/>
      <c r="C9" s="371"/>
      <c r="D9" s="374"/>
      <c r="E9" s="374"/>
      <c r="F9" s="364"/>
      <c r="G9" s="405"/>
      <c r="H9" s="407"/>
      <c r="I9" s="366"/>
      <c r="J9" s="371"/>
      <c r="K9" s="1"/>
      <c r="L9" s="1"/>
      <c r="M9" s="1"/>
      <c r="N9" s="1"/>
    </row>
    <row r="10" spans="1:14" ht="49.5" customHeight="1" x14ac:dyDescent="0.25">
      <c r="A10" s="27" t="s">
        <v>41</v>
      </c>
      <c r="B10" s="53" t="s">
        <v>156</v>
      </c>
      <c r="C10" s="28" t="s">
        <v>42</v>
      </c>
      <c r="D10" s="12" t="s">
        <v>26</v>
      </c>
      <c r="E10" s="12">
        <v>1</v>
      </c>
      <c r="F10" s="72">
        <v>20320.16</v>
      </c>
      <c r="G10" s="72">
        <v>20320.16</v>
      </c>
      <c r="H10" s="302" t="s">
        <v>111</v>
      </c>
      <c r="I10" s="125" t="s">
        <v>237</v>
      </c>
      <c r="J10" s="28" t="s">
        <v>42</v>
      </c>
      <c r="K10" s="1"/>
      <c r="L10" s="1"/>
      <c r="M10" s="1"/>
      <c r="N10" s="1"/>
    </row>
    <row r="11" spans="1:14" ht="28.5" customHeight="1" x14ac:dyDescent="0.25">
      <c r="A11" s="328" t="s">
        <v>41</v>
      </c>
      <c r="B11" s="326" t="s">
        <v>299</v>
      </c>
      <c r="C11" s="28" t="s">
        <v>42</v>
      </c>
      <c r="D11" s="329" t="s">
        <v>26</v>
      </c>
      <c r="E11" s="329">
        <v>1</v>
      </c>
      <c r="F11" s="72">
        <v>66959.199999999997</v>
      </c>
      <c r="G11" s="72">
        <v>66959.199999999997</v>
      </c>
      <c r="H11" s="302" t="s">
        <v>109</v>
      </c>
      <c r="I11" s="327"/>
      <c r="J11" s="28" t="s">
        <v>42</v>
      </c>
      <c r="K11" s="1"/>
      <c r="L11" s="1"/>
      <c r="M11" s="1"/>
      <c r="N11" s="1"/>
    </row>
    <row r="12" spans="1:14" ht="28.5" customHeight="1" x14ac:dyDescent="0.25">
      <c r="A12" s="328" t="s">
        <v>27</v>
      </c>
      <c r="B12" s="326"/>
      <c r="C12" s="28" t="s">
        <v>387</v>
      </c>
      <c r="D12" s="329" t="s">
        <v>26</v>
      </c>
      <c r="E12" s="329">
        <v>1</v>
      </c>
      <c r="F12" s="72">
        <v>503500</v>
      </c>
      <c r="G12" s="72">
        <v>503500</v>
      </c>
      <c r="H12" s="302"/>
      <c r="I12" s="327"/>
      <c r="J12" s="28" t="s">
        <v>387</v>
      </c>
      <c r="K12" s="1"/>
      <c r="L12" s="1"/>
      <c r="M12" s="1"/>
      <c r="N12" s="1"/>
    </row>
    <row r="13" spans="1:14" x14ac:dyDescent="0.25">
      <c r="A13" s="130" t="s">
        <v>1</v>
      </c>
      <c r="B13" s="130"/>
      <c r="C13" s="130"/>
      <c r="D13" s="298"/>
      <c r="E13" s="298"/>
      <c r="F13" s="298"/>
      <c r="G13" s="342">
        <f>G8+G10+G11+G12</f>
        <v>1655179.3599999999</v>
      </c>
      <c r="H13" s="277"/>
      <c r="I13" s="275"/>
      <c r="J13" s="256"/>
      <c r="K13" s="1"/>
      <c r="L13" s="1"/>
      <c r="M13" s="1"/>
      <c r="N13" s="1"/>
    </row>
    <row r="14" spans="1:14" ht="51.75" x14ac:dyDescent="0.25">
      <c r="A14" s="150" t="s">
        <v>201</v>
      </c>
      <c r="B14" s="146" t="s">
        <v>196</v>
      </c>
      <c r="C14" s="9" t="s">
        <v>56</v>
      </c>
      <c r="D14" s="146" t="s">
        <v>6</v>
      </c>
      <c r="E14" s="290">
        <v>5</v>
      </c>
      <c r="F14" s="11">
        <v>115000</v>
      </c>
      <c r="G14" s="11">
        <f>E14*F14</f>
        <v>575000</v>
      </c>
      <c r="H14" s="146" t="s">
        <v>203</v>
      </c>
      <c r="I14" s="290" t="s">
        <v>237</v>
      </c>
      <c r="J14" s="9" t="s">
        <v>202</v>
      </c>
      <c r="K14" s="1"/>
      <c r="L14" s="1"/>
      <c r="M14" s="1"/>
      <c r="N14" s="1"/>
    </row>
    <row r="15" spans="1:14" ht="25.5" customHeight="1" x14ac:dyDescent="0.25">
      <c r="A15" s="370" t="s">
        <v>215</v>
      </c>
      <c r="B15" s="377" t="s">
        <v>196</v>
      </c>
      <c r="C15" s="377" t="s">
        <v>76</v>
      </c>
      <c r="D15" s="172" t="s">
        <v>223</v>
      </c>
      <c r="E15" s="290">
        <v>35</v>
      </c>
      <c r="F15" s="173">
        <v>8425</v>
      </c>
      <c r="G15" s="173">
        <f>E15*F15</f>
        <v>294875</v>
      </c>
      <c r="H15" s="377" t="s">
        <v>216</v>
      </c>
      <c r="I15" s="377" t="s">
        <v>237</v>
      </c>
      <c r="J15" s="9" t="s">
        <v>217</v>
      </c>
      <c r="K15" s="1"/>
      <c r="L15" s="1"/>
      <c r="M15" s="1"/>
      <c r="N15" s="1"/>
    </row>
    <row r="16" spans="1:14" x14ac:dyDescent="0.25">
      <c r="A16" s="379"/>
      <c r="B16" s="373"/>
      <c r="C16" s="373"/>
      <c r="D16" s="172" t="s">
        <v>223</v>
      </c>
      <c r="E16" s="239">
        <v>10</v>
      </c>
      <c r="F16" s="174">
        <v>7300</v>
      </c>
      <c r="G16" s="173">
        <f t="shared" ref="G16:G22" si="0">E16*F16</f>
        <v>73000</v>
      </c>
      <c r="H16" s="373"/>
      <c r="I16" s="373"/>
      <c r="J16" s="2" t="s">
        <v>218</v>
      </c>
      <c r="K16" s="1"/>
      <c r="L16" s="1"/>
      <c r="M16" s="1"/>
      <c r="N16" s="1"/>
    </row>
    <row r="17" spans="1:14" x14ac:dyDescent="0.25">
      <c r="A17" s="379"/>
      <c r="B17" s="373"/>
      <c r="C17" s="373"/>
      <c r="D17" s="172" t="s">
        <v>223</v>
      </c>
      <c r="E17" s="239">
        <v>12</v>
      </c>
      <c r="F17" s="174">
        <v>6300</v>
      </c>
      <c r="G17" s="173">
        <f t="shared" si="0"/>
        <v>75600</v>
      </c>
      <c r="H17" s="373"/>
      <c r="I17" s="373"/>
      <c r="J17" s="2" t="s">
        <v>219</v>
      </c>
      <c r="K17" s="1"/>
      <c r="L17" s="1"/>
      <c r="M17" s="1"/>
      <c r="N17" s="1"/>
    </row>
    <row r="18" spans="1:14" x14ac:dyDescent="0.25">
      <c r="A18" s="379"/>
      <c r="B18" s="373"/>
      <c r="C18" s="373"/>
      <c r="D18" s="172" t="s">
        <v>223</v>
      </c>
      <c r="E18" s="239">
        <v>8</v>
      </c>
      <c r="F18" s="174">
        <v>2700</v>
      </c>
      <c r="G18" s="173">
        <f t="shared" si="0"/>
        <v>21600</v>
      </c>
      <c r="H18" s="373"/>
      <c r="I18" s="373"/>
      <c r="J18" s="2" t="s">
        <v>220</v>
      </c>
      <c r="K18" s="1"/>
      <c r="L18" s="1"/>
      <c r="M18" s="1"/>
      <c r="N18" s="1"/>
    </row>
    <row r="19" spans="1:14" x14ac:dyDescent="0.25">
      <c r="A19" s="379"/>
      <c r="B19" s="373"/>
      <c r="C19" s="374"/>
      <c r="D19" s="172" t="s">
        <v>223</v>
      </c>
      <c r="E19" s="239">
        <v>18</v>
      </c>
      <c r="F19" s="174">
        <v>4075</v>
      </c>
      <c r="G19" s="173">
        <f t="shared" si="0"/>
        <v>73350</v>
      </c>
      <c r="H19" s="373"/>
      <c r="I19" s="373"/>
      <c r="J19" s="2" t="s">
        <v>221</v>
      </c>
      <c r="K19" s="1"/>
      <c r="L19" s="1"/>
      <c r="M19" s="1"/>
      <c r="N19" s="1"/>
    </row>
    <row r="20" spans="1:14" x14ac:dyDescent="0.25">
      <c r="A20" s="379"/>
      <c r="B20" s="373"/>
      <c r="C20" s="3"/>
      <c r="D20" s="288" t="s">
        <v>223</v>
      </c>
      <c r="E20" s="301">
        <v>1</v>
      </c>
      <c r="F20" s="296">
        <v>675</v>
      </c>
      <c r="G20" s="297">
        <f t="shared" si="0"/>
        <v>675</v>
      </c>
      <c r="H20" s="373"/>
      <c r="I20" s="374"/>
      <c r="J20" s="3" t="s">
        <v>222</v>
      </c>
      <c r="K20" s="1"/>
      <c r="L20" s="1"/>
      <c r="M20" s="1"/>
      <c r="N20" s="1"/>
    </row>
    <row r="21" spans="1:14" ht="25.5" x14ac:dyDescent="0.25">
      <c r="A21" s="289" t="s">
        <v>349</v>
      </c>
      <c r="B21" s="290" t="s">
        <v>347</v>
      </c>
      <c r="C21" s="9" t="s">
        <v>76</v>
      </c>
      <c r="D21" s="290" t="s">
        <v>6</v>
      </c>
      <c r="E21" s="290">
        <v>22</v>
      </c>
      <c r="F21" s="173">
        <v>9900</v>
      </c>
      <c r="G21" s="173">
        <f t="shared" si="0"/>
        <v>217800</v>
      </c>
      <c r="H21" s="290">
        <v>217800</v>
      </c>
      <c r="I21" s="9" t="s">
        <v>237</v>
      </c>
      <c r="J21" s="9" t="s">
        <v>348</v>
      </c>
      <c r="K21" s="1"/>
      <c r="L21" s="1"/>
      <c r="M21" s="1"/>
      <c r="N21" s="1"/>
    </row>
    <row r="22" spans="1:14" ht="25.5" x14ac:dyDescent="0.25">
      <c r="A22" s="289" t="s">
        <v>346</v>
      </c>
      <c r="B22" s="290" t="s">
        <v>347</v>
      </c>
      <c r="C22" s="9" t="s">
        <v>76</v>
      </c>
      <c r="D22" s="290" t="s">
        <v>6</v>
      </c>
      <c r="E22" s="290">
        <v>45</v>
      </c>
      <c r="F22" s="173">
        <v>3520</v>
      </c>
      <c r="G22" s="173">
        <f t="shared" si="0"/>
        <v>158400</v>
      </c>
      <c r="H22" s="290">
        <v>158400</v>
      </c>
      <c r="I22" s="9" t="s">
        <v>237</v>
      </c>
      <c r="J22" s="9" t="s">
        <v>350</v>
      </c>
      <c r="K22" s="1"/>
      <c r="L22" s="1"/>
      <c r="M22" s="1"/>
      <c r="N22" s="1"/>
    </row>
    <row r="23" spans="1:14" ht="24" x14ac:dyDescent="0.25">
      <c r="A23" s="300" t="s">
        <v>351</v>
      </c>
      <c r="B23" s="290" t="s">
        <v>347</v>
      </c>
      <c r="C23" s="9" t="s">
        <v>76</v>
      </c>
      <c r="D23" s="290" t="s">
        <v>6</v>
      </c>
      <c r="E23" s="290">
        <v>20</v>
      </c>
      <c r="F23" s="173">
        <f>G23/E23</f>
        <v>14085</v>
      </c>
      <c r="G23" s="173">
        <v>281700</v>
      </c>
      <c r="H23" s="290">
        <v>281700</v>
      </c>
      <c r="I23" s="2" t="s">
        <v>237</v>
      </c>
      <c r="J23" s="2" t="s">
        <v>352</v>
      </c>
      <c r="K23" s="1"/>
      <c r="L23" s="1"/>
      <c r="M23" s="1"/>
      <c r="N23" s="1"/>
    </row>
    <row r="24" spans="1:14" x14ac:dyDescent="0.25">
      <c r="A24" s="289"/>
      <c r="B24" s="290"/>
      <c r="C24" s="2"/>
      <c r="D24" s="290"/>
      <c r="E24" s="239"/>
      <c r="F24" s="174"/>
      <c r="G24" s="173"/>
      <c r="H24" s="290"/>
      <c r="I24" s="2"/>
      <c r="J24" s="2"/>
      <c r="K24" s="1"/>
      <c r="L24" s="1"/>
      <c r="M24" s="1"/>
      <c r="N24" s="1"/>
    </row>
    <row r="25" spans="1:14" x14ac:dyDescent="0.25">
      <c r="A25" s="289"/>
      <c r="B25" s="290"/>
      <c r="C25" s="2"/>
      <c r="D25" s="290"/>
      <c r="E25" s="2"/>
      <c r="F25" s="174"/>
      <c r="G25" s="173"/>
      <c r="H25" s="290"/>
      <c r="I25" s="2"/>
      <c r="J25" s="2"/>
      <c r="K25" s="1"/>
      <c r="L25" s="1"/>
      <c r="M25" s="1"/>
      <c r="N25" s="1"/>
    </row>
    <row r="26" spans="1:14" x14ac:dyDescent="0.25">
      <c r="A26" s="130" t="s">
        <v>1</v>
      </c>
      <c r="B26" s="130"/>
      <c r="C26" s="130"/>
      <c r="D26" s="298"/>
      <c r="E26" s="298"/>
      <c r="F26" s="298"/>
      <c r="G26" s="299">
        <f>SUM(G14:G25)</f>
        <v>1772000</v>
      </c>
      <c r="H26" s="277"/>
      <c r="I26" s="275"/>
      <c r="J26" s="256"/>
    </row>
    <row r="27" spans="1:14" x14ac:dyDescent="0.25">
      <c r="A27" s="132"/>
      <c r="B27" s="132"/>
      <c r="C27" s="132"/>
      <c r="D27" s="132"/>
      <c r="E27" s="132"/>
      <c r="F27" s="132"/>
      <c r="G27" s="132"/>
      <c r="H27" s="132"/>
      <c r="I27" s="132"/>
      <c r="J27" s="132"/>
    </row>
    <row r="28" spans="1:14" x14ac:dyDescent="0.25">
      <c r="A28" s="132"/>
      <c r="B28" s="132"/>
      <c r="C28" s="132"/>
      <c r="D28" s="132"/>
      <c r="E28" s="132"/>
      <c r="F28" s="132"/>
      <c r="G28" s="132"/>
      <c r="H28" s="132"/>
      <c r="I28" s="132"/>
      <c r="J28" s="132"/>
    </row>
    <row r="29" spans="1:14" x14ac:dyDescent="0.25">
      <c r="A29" s="132"/>
      <c r="B29" s="132"/>
      <c r="C29" s="132"/>
      <c r="D29" s="132"/>
      <c r="E29" s="132"/>
      <c r="F29" s="132"/>
      <c r="G29" s="132"/>
      <c r="H29" s="132"/>
      <c r="I29" s="132"/>
      <c r="J29" s="132"/>
    </row>
    <row r="30" spans="1:14" x14ac:dyDescent="0.25">
      <c r="A30" s="132"/>
      <c r="B30" s="132"/>
      <c r="C30" s="132"/>
      <c r="D30" s="132"/>
      <c r="E30" s="132"/>
      <c r="F30" s="132"/>
      <c r="G30" s="132"/>
      <c r="H30" s="132"/>
      <c r="I30" s="132"/>
      <c r="J30" s="132"/>
    </row>
  </sheetData>
  <mergeCells count="16">
    <mergeCell ref="I15:I20"/>
    <mergeCell ref="J8:J9"/>
    <mergeCell ref="B4:N4"/>
    <mergeCell ref="I8:I9"/>
    <mergeCell ref="A8:A9"/>
    <mergeCell ref="B8:B9"/>
    <mergeCell ref="C8:C9"/>
    <mergeCell ref="D8:D9"/>
    <mergeCell ref="E8:E9"/>
    <mergeCell ref="A15:A20"/>
    <mergeCell ref="B15:B20"/>
    <mergeCell ref="C15:C19"/>
    <mergeCell ref="H15:H20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3"/>
  <sheetViews>
    <sheetView workbookViewId="0">
      <selection activeCell="G26" sqref="G26"/>
    </sheetView>
  </sheetViews>
  <sheetFormatPr defaultRowHeight="15" x14ac:dyDescent="0.25"/>
  <cols>
    <col min="1" max="1" width="21.42578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9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408" t="s">
        <v>163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1"/>
      <c r="Q2" s="1"/>
    </row>
    <row r="3" spans="1:17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1"/>
      <c r="M3" s="1"/>
      <c r="N3" s="1"/>
      <c r="O3" s="1"/>
      <c r="P3" s="1"/>
      <c r="Q3" s="1"/>
    </row>
    <row r="5" spans="1:17" ht="25.5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</row>
    <row r="6" spans="1:17" ht="75" x14ac:dyDescent="0.25">
      <c r="A6" s="135" t="s">
        <v>190</v>
      </c>
      <c r="B6" s="138" t="s">
        <v>191</v>
      </c>
      <c r="C6" s="134" t="s">
        <v>192</v>
      </c>
      <c r="D6" s="140" t="s">
        <v>43</v>
      </c>
      <c r="E6" s="140">
        <v>1</v>
      </c>
      <c r="F6" s="139">
        <v>920000</v>
      </c>
      <c r="G6" s="139">
        <v>920000</v>
      </c>
      <c r="H6" s="140" t="s">
        <v>193</v>
      </c>
      <c r="I6" s="140"/>
      <c r="J6" s="134" t="s">
        <v>194</v>
      </c>
    </row>
    <row r="7" spans="1:17" x14ac:dyDescent="0.25">
      <c r="A7" s="135" t="s">
        <v>27</v>
      </c>
      <c r="B7" s="138"/>
      <c r="C7" s="134" t="s">
        <v>311</v>
      </c>
      <c r="D7" s="140" t="s">
        <v>43</v>
      </c>
      <c r="E7" s="140">
        <v>1</v>
      </c>
      <c r="F7" s="139">
        <v>80000</v>
      </c>
      <c r="G7" s="139">
        <v>80000</v>
      </c>
      <c r="H7" s="140"/>
      <c r="I7" s="140" t="s">
        <v>237</v>
      </c>
      <c r="J7" s="134" t="s">
        <v>311</v>
      </c>
    </row>
    <row r="8" spans="1:17" ht="36.75" customHeight="1" x14ac:dyDescent="0.25">
      <c r="A8" s="409" t="s">
        <v>179</v>
      </c>
      <c r="B8" s="411" t="s">
        <v>381</v>
      </c>
      <c r="C8" s="134" t="s">
        <v>311</v>
      </c>
      <c r="D8" s="140" t="s">
        <v>43</v>
      </c>
      <c r="E8" s="140">
        <v>1</v>
      </c>
      <c r="F8" s="139">
        <v>833199</v>
      </c>
      <c r="G8" s="139">
        <v>833199</v>
      </c>
      <c r="H8" s="140"/>
      <c r="I8" s="140"/>
      <c r="J8" s="134" t="s">
        <v>311</v>
      </c>
    </row>
    <row r="9" spans="1:17" ht="21" customHeight="1" x14ac:dyDescent="0.25">
      <c r="A9" s="410"/>
      <c r="B9" s="412"/>
      <c r="C9" s="270"/>
      <c r="D9" s="271"/>
      <c r="E9" s="271"/>
      <c r="F9" s="272"/>
      <c r="G9" s="272"/>
      <c r="H9" s="271"/>
      <c r="I9" s="273"/>
      <c r="J9" s="274" t="s">
        <v>385</v>
      </c>
    </row>
    <row r="10" spans="1:17" ht="15.75" thickBot="1" x14ac:dyDescent="0.3">
      <c r="A10" s="191"/>
      <c r="B10" s="191"/>
      <c r="C10" s="191"/>
      <c r="D10" s="340"/>
      <c r="E10" s="335"/>
      <c r="F10" s="335"/>
      <c r="G10" s="336">
        <f>SUM(G6:G9)</f>
        <v>1833199</v>
      </c>
      <c r="H10" s="337"/>
      <c r="I10" s="338"/>
      <c r="J10" s="339"/>
    </row>
    <row r="11" spans="1:17" ht="45" x14ac:dyDescent="0.25">
      <c r="A11" s="315" t="s">
        <v>363</v>
      </c>
      <c r="B11" s="138" t="s">
        <v>364</v>
      </c>
      <c r="C11" s="134" t="s">
        <v>365</v>
      </c>
      <c r="D11" s="140" t="s">
        <v>43</v>
      </c>
      <c r="E11" s="140">
        <v>1</v>
      </c>
      <c r="F11" s="139">
        <v>909705</v>
      </c>
      <c r="G11" s="139">
        <f>F11</f>
        <v>909705</v>
      </c>
      <c r="H11" s="140" t="s">
        <v>366</v>
      </c>
      <c r="I11" s="140"/>
      <c r="J11" s="134" t="s">
        <v>365</v>
      </c>
    </row>
    <row r="12" spans="1:17" ht="15.75" thickBot="1" x14ac:dyDescent="0.3">
      <c r="A12" s="314"/>
      <c r="B12" s="269"/>
      <c r="C12" s="270"/>
      <c r="D12" s="269"/>
      <c r="E12" s="271"/>
      <c r="F12" s="272"/>
      <c r="G12" s="272"/>
      <c r="H12" s="271"/>
      <c r="I12" s="273"/>
      <c r="J12" s="274"/>
    </row>
    <row r="13" spans="1:17" ht="15.75" thickBot="1" x14ac:dyDescent="0.3">
      <c r="A13" s="20"/>
      <c r="B13" s="20"/>
      <c r="C13" s="20"/>
      <c r="D13" s="18"/>
      <c r="E13" s="18"/>
      <c r="F13" s="18"/>
      <c r="G13" s="23">
        <f>SUM(G11:G12)</f>
        <v>909705</v>
      </c>
      <c r="H13" s="19"/>
      <c r="I13" s="115"/>
      <c r="J13" s="32"/>
    </row>
  </sheetData>
  <mergeCells count="3">
    <mergeCell ref="B2:O2"/>
    <mergeCell ref="A8:A9"/>
    <mergeCell ref="B8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"/>
  <sheetViews>
    <sheetView workbookViewId="0">
      <selection activeCell="C20" sqref="C20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36" customHeight="1" x14ac:dyDescent="0.25">
      <c r="A2" s="1"/>
      <c r="B2" s="378" t="s">
        <v>164</v>
      </c>
      <c r="C2" s="378"/>
      <c r="D2" s="378"/>
      <c r="E2" s="378"/>
      <c r="F2" s="378"/>
      <c r="G2" s="378"/>
      <c r="H2" s="1"/>
      <c r="I2" s="1"/>
      <c r="J2" s="4"/>
      <c r="K2" s="16"/>
      <c r="L2" s="15"/>
      <c r="M2" s="15"/>
      <c r="N2" s="15"/>
      <c r="O2" s="15"/>
      <c r="P2" s="15"/>
      <c r="Q2" s="15"/>
    </row>
    <row r="3" spans="1:17" x14ac:dyDescent="0.25">
      <c r="A3" s="1"/>
      <c r="B3" s="4"/>
      <c r="C3" s="1"/>
      <c r="D3" s="1"/>
      <c r="E3" s="1"/>
      <c r="F3" s="1"/>
      <c r="G3" s="1"/>
      <c r="H3" s="31"/>
      <c r="I3" s="31"/>
      <c r="J3" s="4"/>
      <c r="K3" s="16"/>
      <c r="L3" s="15"/>
      <c r="M3" s="15"/>
      <c r="N3" s="15"/>
      <c r="O3" s="15"/>
      <c r="P3" s="15"/>
      <c r="Q3" s="15"/>
    </row>
    <row r="4" spans="1:17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7" ht="25.5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</row>
    <row r="6" spans="1:17" ht="15" customHeight="1" x14ac:dyDescent="0.25">
      <c r="A6" s="370" t="s">
        <v>67</v>
      </c>
      <c r="B6" s="372" t="s">
        <v>156</v>
      </c>
      <c r="C6" s="370" t="s">
        <v>68</v>
      </c>
      <c r="D6" s="373" t="s">
        <v>26</v>
      </c>
      <c r="E6" s="373">
        <v>1</v>
      </c>
      <c r="F6" s="363">
        <v>256797</v>
      </c>
      <c r="G6" s="363">
        <v>304186.5</v>
      </c>
      <c r="H6" s="365" t="s">
        <v>58</v>
      </c>
      <c r="I6" s="117"/>
      <c r="J6" s="370" t="s">
        <v>68</v>
      </c>
    </row>
    <row r="7" spans="1:17" ht="56.25" customHeight="1" x14ac:dyDescent="0.25">
      <c r="A7" s="371"/>
      <c r="B7" s="368"/>
      <c r="C7" s="371"/>
      <c r="D7" s="374"/>
      <c r="E7" s="374"/>
      <c r="F7" s="364"/>
      <c r="G7" s="364"/>
      <c r="H7" s="366"/>
      <c r="I7" s="118" t="s">
        <v>237</v>
      </c>
      <c r="J7" s="371"/>
    </row>
    <row r="8" spans="1:17" ht="15.75" thickBot="1" x14ac:dyDescent="0.3">
      <c r="A8" s="308" t="s">
        <v>8</v>
      </c>
      <c r="B8" s="308" t="s">
        <v>347</v>
      </c>
      <c r="C8" s="28" t="s">
        <v>4</v>
      </c>
      <c r="D8" s="309" t="s">
        <v>43</v>
      </c>
      <c r="E8" s="309">
        <v>1</v>
      </c>
      <c r="F8" s="348">
        <v>16450.560000000001</v>
      </c>
      <c r="G8" s="348">
        <v>16450.560000000001</v>
      </c>
      <c r="H8" s="310" t="s">
        <v>109</v>
      </c>
      <c r="I8" s="310"/>
      <c r="J8" s="28" t="s">
        <v>4</v>
      </c>
    </row>
    <row r="9" spans="1:17" ht="15.75" thickBot="1" x14ac:dyDescent="0.3">
      <c r="A9" s="20"/>
      <c r="B9" s="20"/>
      <c r="C9" s="20"/>
      <c r="D9" s="18"/>
      <c r="E9" s="18"/>
      <c r="F9" s="18"/>
      <c r="G9" s="23">
        <f>SUM(G6:G8)</f>
        <v>320637.06</v>
      </c>
      <c r="H9" s="19"/>
      <c r="I9" s="115"/>
      <c r="J9" s="32"/>
    </row>
    <row r="10" spans="1:1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7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7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7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7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7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8"/>
  <sheetViews>
    <sheetView workbookViewId="0">
      <selection activeCell="F19" sqref="F19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378" t="s">
        <v>165</v>
      </c>
      <c r="C3" s="378"/>
      <c r="D3" s="378"/>
      <c r="E3" s="378"/>
      <c r="F3" s="378"/>
      <c r="G3" s="378"/>
      <c r="H3" s="1"/>
      <c r="I3" s="1"/>
      <c r="J3" s="1"/>
    </row>
    <row r="4" spans="1:10" x14ac:dyDescent="0.25">
      <c r="A4" s="1"/>
      <c r="B4" s="24"/>
      <c r="C4" s="24"/>
      <c r="D4" s="24"/>
      <c r="E4" s="24"/>
      <c r="F4" s="24"/>
      <c r="G4" s="24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</row>
    <row r="7" spans="1:10" x14ac:dyDescent="0.25">
      <c r="A7" s="370" t="s">
        <v>69</v>
      </c>
      <c r="B7" s="372" t="s">
        <v>156</v>
      </c>
      <c r="C7" s="370" t="s">
        <v>28</v>
      </c>
      <c r="D7" s="373" t="s">
        <v>26</v>
      </c>
      <c r="E7" s="373">
        <v>1</v>
      </c>
      <c r="F7" s="363">
        <v>7670000</v>
      </c>
      <c r="G7" s="363">
        <v>7670000</v>
      </c>
      <c r="H7" s="365" t="s">
        <v>113</v>
      </c>
      <c r="I7" s="369"/>
      <c r="J7" s="370" t="s">
        <v>28</v>
      </c>
    </row>
    <row r="8" spans="1:10" ht="82.5" customHeight="1" x14ac:dyDescent="0.25">
      <c r="A8" s="371"/>
      <c r="B8" s="368"/>
      <c r="C8" s="371"/>
      <c r="D8" s="374"/>
      <c r="E8" s="374"/>
      <c r="F8" s="364"/>
      <c r="G8" s="364"/>
      <c r="H8" s="366"/>
      <c r="I8" s="366"/>
      <c r="J8" s="371"/>
    </row>
    <row r="9" spans="1:10" ht="15.75" thickBot="1" x14ac:dyDescent="0.3">
      <c r="A9" s="53"/>
      <c r="B9" s="46"/>
      <c r="C9" s="28"/>
      <c r="D9" s="12"/>
      <c r="E9" s="12"/>
      <c r="F9" s="72"/>
      <c r="G9" s="72"/>
      <c r="H9" s="54"/>
      <c r="I9" s="125"/>
      <c r="J9" s="28"/>
    </row>
    <row r="10" spans="1:10" ht="15.75" thickBot="1" x14ac:dyDescent="0.3">
      <c r="A10" s="20"/>
      <c r="B10" s="20"/>
      <c r="C10" s="20"/>
      <c r="D10" s="18"/>
      <c r="E10" s="18"/>
      <c r="F10" s="18"/>
      <c r="G10" s="23">
        <f>SUM(G7:G9)</f>
        <v>7670000</v>
      </c>
      <c r="H10" s="19"/>
      <c r="I10" s="115"/>
      <c r="J10" s="32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G3"/>
    <mergeCell ref="I7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2"/>
  <sheetViews>
    <sheetView topLeftCell="A10" workbookViewId="0">
      <selection activeCell="G17" sqref="G17"/>
    </sheetView>
  </sheetViews>
  <sheetFormatPr defaultRowHeight="15" x14ac:dyDescent="0.25"/>
  <cols>
    <col min="1" max="1" width="23.140625" customWidth="1"/>
    <col min="2" max="2" width="16.42578125" style="6" customWidth="1"/>
    <col min="3" max="3" width="15.7109375" style="6" customWidth="1"/>
    <col min="4" max="4" width="12.42578125" style="6" customWidth="1"/>
    <col min="5" max="5" width="11.28515625" style="6" customWidth="1"/>
    <col min="6" max="6" width="20.28515625" customWidth="1"/>
    <col min="7" max="7" width="15.85546875" customWidth="1"/>
    <col min="8" max="9" width="12.5703125" customWidth="1"/>
    <col min="10" max="10" width="24.5703125" style="6" customWidth="1"/>
    <col min="11" max="11" width="29.42578125" style="6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4"/>
      <c r="C2" s="4"/>
      <c r="D2" s="4"/>
      <c r="E2" s="4"/>
      <c r="F2" s="1"/>
      <c r="G2" s="1"/>
      <c r="H2" s="1"/>
      <c r="I2" s="1"/>
      <c r="J2" s="4"/>
    </row>
    <row r="3" spans="1:15" x14ac:dyDescent="0.25">
      <c r="A3" s="1"/>
      <c r="B3" s="378" t="s">
        <v>166</v>
      </c>
      <c r="C3" s="378"/>
      <c r="D3" s="378"/>
      <c r="E3" s="378"/>
      <c r="F3" s="378"/>
      <c r="G3" s="378"/>
      <c r="H3" s="378"/>
      <c r="I3" s="378"/>
      <c r="J3" s="378"/>
      <c r="K3" s="4"/>
      <c r="L3" s="1"/>
      <c r="M3" s="1"/>
      <c r="N3" s="1"/>
      <c r="O3" s="1"/>
    </row>
    <row r="4" spans="1:15" x14ac:dyDescent="0.25">
      <c r="A4" s="1"/>
      <c r="B4" s="4"/>
      <c r="C4" s="4"/>
      <c r="D4" s="4"/>
      <c r="E4" s="4"/>
      <c r="F4" s="1"/>
      <c r="G4" s="1"/>
      <c r="H4" s="1"/>
      <c r="I4" s="1"/>
      <c r="J4" s="4"/>
      <c r="K4" s="4"/>
      <c r="L4" s="1"/>
      <c r="M4" s="1"/>
      <c r="N4" s="1"/>
      <c r="O4" s="1"/>
    </row>
    <row r="5" spans="1:15" ht="39.75" customHeight="1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  <c r="K5" s="4"/>
      <c r="L5" s="1"/>
      <c r="M5" s="1"/>
      <c r="N5" s="1"/>
      <c r="O5" s="1"/>
    </row>
    <row r="6" spans="1:15" ht="36" customHeight="1" x14ac:dyDescent="0.25">
      <c r="A6" s="385" t="s">
        <v>71</v>
      </c>
      <c r="B6" s="385" t="s">
        <v>167</v>
      </c>
      <c r="C6" s="385" t="s">
        <v>76</v>
      </c>
      <c r="D6" s="12" t="s">
        <v>95</v>
      </c>
      <c r="E6" s="9">
        <v>1</v>
      </c>
      <c r="F6" s="55">
        <v>217644.16</v>
      </c>
      <c r="G6" s="55">
        <v>217644.16</v>
      </c>
      <c r="H6" s="369" t="s">
        <v>70</v>
      </c>
      <c r="I6" s="369" t="s">
        <v>237</v>
      </c>
      <c r="J6" s="108" t="s">
        <v>85</v>
      </c>
      <c r="K6" s="4"/>
      <c r="L6" s="1"/>
      <c r="M6" s="1"/>
      <c r="N6" s="1"/>
      <c r="O6" s="1"/>
    </row>
    <row r="7" spans="1:15" ht="31.5" customHeight="1" x14ac:dyDescent="0.25">
      <c r="A7" s="385"/>
      <c r="B7" s="385"/>
      <c r="C7" s="385"/>
      <c r="D7" s="12" t="s">
        <v>6</v>
      </c>
      <c r="E7" s="9">
        <v>1</v>
      </c>
      <c r="F7" s="55">
        <v>518669.33</v>
      </c>
      <c r="G7" s="55">
        <v>518669.33</v>
      </c>
      <c r="H7" s="365"/>
      <c r="I7" s="365"/>
      <c r="J7" s="108" t="s">
        <v>86</v>
      </c>
      <c r="K7" s="4"/>
      <c r="L7" s="1"/>
      <c r="M7" s="1"/>
      <c r="N7" s="1"/>
      <c r="O7" s="1"/>
    </row>
    <row r="8" spans="1:15" ht="26.25" x14ac:dyDescent="0.25">
      <c r="A8" s="385"/>
      <c r="B8" s="385"/>
      <c r="C8" s="385"/>
      <c r="D8" s="12" t="s">
        <v>6</v>
      </c>
      <c r="E8" s="9">
        <v>1</v>
      </c>
      <c r="F8" s="55">
        <v>296114.5</v>
      </c>
      <c r="G8" s="55">
        <v>296114.5</v>
      </c>
      <c r="H8" s="365"/>
      <c r="I8" s="365"/>
      <c r="J8" s="108" t="s">
        <v>87</v>
      </c>
      <c r="K8" s="4"/>
      <c r="L8" s="1"/>
      <c r="M8" s="1"/>
      <c r="N8" s="1"/>
      <c r="O8" s="1"/>
    </row>
    <row r="9" spans="1:15" ht="51.75" x14ac:dyDescent="0.25">
      <c r="A9" s="385"/>
      <c r="B9" s="385"/>
      <c r="C9" s="385"/>
      <c r="D9" s="12" t="s">
        <v>6</v>
      </c>
      <c r="E9" s="9">
        <v>1</v>
      </c>
      <c r="F9" s="55">
        <v>145222</v>
      </c>
      <c r="G9" s="55">
        <v>145222</v>
      </c>
      <c r="H9" s="365"/>
      <c r="I9" s="365"/>
      <c r="J9" s="108" t="s">
        <v>88</v>
      </c>
      <c r="K9" s="4"/>
      <c r="L9" s="1"/>
      <c r="M9" s="1"/>
      <c r="N9" s="1"/>
      <c r="O9" s="1"/>
    </row>
    <row r="10" spans="1:15" ht="39" x14ac:dyDescent="0.25">
      <c r="A10" s="385"/>
      <c r="B10" s="385"/>
      <c r="C10" s="385"/>
      <c r="D10" s="12" t="s">
        <v>6</v>
      </c>
      <c r="E10" s="9">
        <v>1</v>
      </c>
      <c r="F10" s="55">
        <v>467472.36</v>
      </c>
      <c r="G10" s="55">
        <v>467472.36</v>
      </c>
      <c r="H10" s="365"/>
      <c r="I10" s="365"/>
      <c r="J10" s="108" t="s">
        <v>89</v>
      </c>
      <c r="K10" s="4"/>
      <c r="L10" s="1"/>
      <c r="M10" s="1"/>
      <c r="N10" s="1"/>
      <c r="O10" s="1"/>
    </row>
    <row r="11" spans="1:15" ht="26.25" x14ac:dyDescent="0.25">
      <c r="A11" s="385"/>
      <c r="B11" s="385"/>
      <c r="C11" s="385"/>
      <c r="D11" s="12" t="s">
        <v>6</v>
      </c>
      <c r="E11" s="9">
        <v>1</v>
      </c>
      <c r="F11" s="55">
        <v>763173.77</v>
      </c>
      <c r="G11" s="55">
        <v>763173.77</v>
      </c>
      <c r="H11" s="365"/>
      <c r="I11" s="365"/>
      <c r="J11" s="108" t="s">
        <v>90</v>
      </c>
      <c r="K11" s="4"/>
      <c r="L11" s="1"/>
      <c r="M11" s="1"/>
      <c r="N11" s="1"/>
      <c r="O11" s="1"/>
    </row>
    <row r="12" spans="1:15" ht="39" x14ac:dyDescent="0.25">
      <c r="A12" s="385"/>
      <c r="B12" s="385"/>
      <c r="C12" s="385"/>
      <c r="D12" s="12" t="s">
        <v>6</v>
      </c>
      <c r="E12" s="9">
        <v>1</v>
      </c>
      <c r="F12" s="55">
        <v>238372.17</v>
      </c>
      <c r="G12" s="55">
        <v>238372.17</v>
      </c>
      <c r="H12" s="365"/>
      <c r="I12" s="365"/>
      <c r="J12" s="108" t="s">
        <v>91</v>
      </c>
      <c r="K12" s="4"/>
      <c r="L12" s="1"/>
      <c r="M12" s="1"/>
      <c r="N12" s="1"/>
      <c r="O12" s="1"/>
    </row>
    <row r="13" spans="1:15" x14ac:dyDescent="0.25">
      <c r="A13" s="385"/>
      <c r="B13" s="385"/>
      <c r="C13" s="385"/>
      <c r="D13" s="12" t="s">
        <v>6</v>
      </c>
      <c r="E13" s="9">
        <v>1</v>
      </c>
      <c r="F13" s="55">
        <v>44417.18</v>
      </c>
      <c r="G13" s="55">
        <v>44417.18</v>
      </c>
      <c r="H13" s="365"/>
      <c r="I13" s="365"/>
      <c r="J13" s="108" t="s">
        <v>92</v>
      </c>
      <c r="K13" s="4"/>
      <c r="L13" s="1"/>
      <c r="M13" s="1"/>
      <c r="N13" s="1"/>
      <c r="O13" s="1"/>
    </row>
    <row r="14" spans="1:15" ht="51.75" x14ac:dyDescent="0.25">
      <c r="A14" s="385"/>
      <c r="B14" s="385"/>
      <c r="C14" s="385"/>
      <c r="D14" s="12" t="s">
        <v>6</v>
      </c>
      <c r="E14" s="9">
        <v>1</v>
      </c>
      <c r="F14" s="55">
        <v>1323987.2</v>
      </c>
      <c r="G14" s="55">
        <v>1323987.2</v>
      </c>
      <c r="H14" s="365"/>
      <c r="I14" s="365"/>
      <c r="J14" s="108" t="s">
        <v>93</v>
      </c>
      <c r="K14" s="4"/>
      <c r="L14" s="1"/>
      <c r="M14" s="1"/>
      <c r="N14" s="1"/>
      <c r="O14" s="1"/>
    </row>
    <row r="15" spans="1:15" x14ac:dyDescent="0.25">
      <c r="A15" s="385"/>
      <c r="B15" s="385"/>
      <c r="C15" s="385"/>
      <c r="D15" s="12" t="s">
        <v>6</v>
      </c>
      <c r="E15" s="9">
        <v>1</v>
      </c>
      <c r="F15" s="55">
        <v>483806.4</v>
      </c>
      <c r="G15" s="55">
        <v>483806.4</v>
      </c>
      <c r="H15" s="365"/>
      <c r="I15" s="365"/>
      <c r="J15" s="108" t="s">
        <v>94</v>
      </c>
      <c r="K15" s="4"/>
      <c r="L15" s="1"/>
      <c r="M15" s="1"/>
      <c r="N15" s="1"/>
      <c r="O15" s="1"/>
    </row>
    <row r="16" spans="1:15" ht="38.25" x14ac:dyDescent="0.25">
      <c r="A16" s="77"/>
      <c r="B16" s="77"/>
      <c r="C16" s="77"/>
      <c r="D16" s="79" t="s">
        <v>6</v>
      </c>
      <c r="E16" s="9">
        <v>1</v>
      </c>
      <c r="F16" s="55">
        <v>140000</v>
      </c>
      <c r="G16" s="55">
        <v>140000</v>
      </c>
      <c r="H16" s="366"/>
      <c r="I16" s="366"/>
      <c r="J16" s="87" t="s">
        <v>130</v>
      </c>
      <c r="K16" s="4"/>
      <c r="L16" s="1"/>
      <c r="M16" s="1"/>
      <c r="N16" s="1"/>
      <c r="O16" s="1"/>
    </row>
    <row r="17" spans="1:15" x14ac:dyDescent="0.25">
      <c r="A17" s="2"/>
      <c r="B17" s="5"/>
      <c r="C17" s="5"/>
      <c r="D17" s="5"/>
      <c r="E17" s="5"/>
      <c r="F17" s="56" t="s">
        <v>1</v>
      </c>
      <c r="G17" s="57">
        <f>SUM(G6:G16)</f>
        <v>4638879.07</v>
      </c>
      <c r="H17" s="2"/>
      <c r="I17" s="2"/>
      <c r="J17" s="5"/>
      <c r="K17" s="4"/>
      <c r="L17" s="1"/>
      <c r="M17" s="1"/>
      <c r="N17" s="1"/>
      <c r="O17" s="1"/>
    </row>
    <row r="18" spans="1:15" x14ac:dyDescent="0.25">
      <c r="A18" s="1"/>
      <c r="B18" s="4"/>
      <c r="C18" s="4"/>
      <c r="D18" s="4"/>
      <c r="E18" s="4"/>
      <c r="F18" s="1"/>
      <c r="G18" s="1"/>
      <c r="H18" s="1"/>
      <c r="I18" s="1"/>
      <c r="J18" s="4"/>
      <c r="K18" s="4"/>
      <c r="L18" s="1"/>
      <c r="M18" s="1"/>
      <c r="N18" s="1"/>
      <c r="O18" s="1"/>
    </row>
    <row r="19" spans="1:15" x14ac:dyDescent="0.25">
      <c r="A19" s="1"/>
      <c r="B19" s="4"/>
      <c r="C19" s="4"/>
      <c r="D19" s="4"/>
      <c r="E19" s="4"/>
      <c r="F19" s="1"/>
      <c r="G19" s="1"/>
      <c r="H19" s="1"/>
      <c r="I19" s="1"/>
      <c r="J19" s="4"/>
      <c r="K19" s="4"/>
      <c r="L19" s="1"/>
      <c r="M19" s="1"/>
      <c r="N19" s="1"/>
      <c r="O19" s="1"/>
    </row>
    <row r="20" spans="1:15" x14ac:dyDescent="0.25">
      <c r="A20" s="1"/>
      <c r="B20" s="4"/>
      <c r="C20" s="4"/>
      <c r="D20" s="4"/>
      <c r="E20" s="4"/>
      <c r="F20" s="1"/>
      <c r="G20" s="1"/>
      <c r="H20" s="1"/>
      <c r="I20" s="1"/>
      <c r="J20" s="4"/>
      <c r="K20" s="4"/>
      <c r="L20" s="1"/>
      <c r="M20" s="1"/>
      <c r="N20" s="1"/>
      <c r="O20" s="1"/>
    </row>
    <row r="21" spans="1:15" x14ac:dyDescent="0.25">
      <c r="A21" s="1"/>
      <c r="B21" s="4"/>
      <c r="C21" s="4"/>
      <c r="D21" s="4"/>
      <c r="E21" s="4"/>
      <c r="F21" s="1"/>
      <c r="G21" s="1"/>
      <c r="H21" s="1"/>
      <c r="I21" s="1"/>
      <c r="J21" s="4"/>
      <c r="K21" s="4"/>
      <c r="L21" s="1"/>
      <c r="M21" s="1"/>
      <c r="N21" s="1"/>
      <c r="O21" s="1"/>
    </row>
    <row r="22" spans="1:15" x14ac:dyDescent="0.25">
      <c r="A22" s="1"/>
      <c r="B22" s="4"/>
      <c r="C22" s="4"/>
      <c r="D22" s="4"/>
      <c r="E22" s="4"/>
      <c r="F22" s="1"/>
      <c r="G22" s="1"/>
      <c r="H22" s="1"/>
      <c r="I22" s="1"/>
      <c r="J22" s="4"/>
      <c r="K22" s="4"/>
      <c r="L22" s="1"/>
      <c r="M22" s="1"/>
      <c r="N22" s="1"/>
      <c r="O22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22"/>
  <sheetViews>
    <sheetView topLeftCell="A4" workbookViewId="0">
      <selection activeCell="G15" sqref="G15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378" t="s">
        <v>168</v>
      </c>
      <c r="C3" s="378"/>
      <c r="D3" s="378"/>
      <c r="E3" s="378"/>
      <c r="F3" s="378"/>
      <c r="G3" s="378"/>
      <c r="H3" s="378"/>
      <c r="I3" s="378"/>
      <c r="J3" s="378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  <c r="M6" t="s">
        <v>15</v>
      </c>
    </row>
    <row r="7" spans="1:13" x14ac:dyDescent="0.25">
      <c r="A7" s="415" t="s">
        <v>72</v>
      </c>
      <c r="B7" s="385" t="s">
        <v>169</v>
      </c>
      <c r="C7" s="415" t="s">
        <v>2</v>
      </c>
      <c r="D7" s="417" t="s">
        <v>43</v>
      </c>
      <c r="E7" s="417">
        <v>1</v>
      </c>
      <c r="F7" s="416">
        <v>4900000</v>
      </c>
      <c r="G7" s="416">
        <v>4900000</v>
      </c>
      <c r="H7" s="413" t="s">
        <v>109</v>
      </c>
      <c r="I7" s="369"/>
      <c r="J7" s="415" t="s">
        <v>2</v>
      </c>
    </row>
    <row r="8" spans="1:13" ht="37.5" customHeight="1" x14ac:dyDescent="0.25">
      <c r="A8" s="415"/>
      <c r="B8" s="385"/>
      <c r="C8" s="415"/>
      <c r="D8" s="417"/>
      <c r="E8" s="417"/>
      <c r="F8" s="416"/>
      <c r="G8" s="416"/>
      <c r="H8" s="413"/>
      <c r="I8" s="366"/>
      <c r="J8" s="415"/>
    </row>
    <row r="9" spans="1:13" ht="18" customHeight="1" x14ac:dyDescent="0.25">
      <c r="A9" s="7" t="s">
        <v>1</v>
      </c>
      <c r="B9" s="7"/>
      <c r="C9" s="7"/>
      <c r="D9" s="73"/>
      <c r="E9" s="73"/>
      <c r="F9" s="73"/>
      <c r="G9" s="74">
        <f>G7</f>
        <v>4900000</v>
      </c>
      <c r="H9" s="75"/>
      <c r="I9" s="75"/>
      <c r="J9" s="73"/>
    </row>
    <row r="10" spans="1:13" ht="25.5" x14ac:dyDescent="0.25">
      <c r="A10" s="370" t="s">
        <v>114</v>
      </c>
      <c r="B10" s="367" t="s">
        <v>144</v>
      </c>
      <c r="C10" s="367" t="s">
        <v>76</v>
      </c>
      <c r="D10" s="12" t="s">
        <v>116</v>
      </c>
      <c r="E10" s="12">
        <v>3</v>
      </c>
      <c r="F10" s="13">
        <v>80850</v>
      </c>
      <c r="G10" s="345">
        <f>E10*F10</f>
        <v>242550</v>
      </c>
      <c r="H10" s="416" t="s">
        <v>384</v>
      </c>
      <c r="I10" s="345" t="s">
        <v>237</v>
      </c>
      <c r="J10" s="17" t="s">
        <v>115</v>
      </c>
    </row>
    <row r="11" spans="1:13" ht="25.5" x14ac:dyDescent="0.25">
      <c r="A11" s="379"/>
      <c r="B11" s="372"/>
      <c r="C11" s="372"/>
      <c r="D11" s="12" t="s">
        <v>116</v>
      </c>
      <c r="E11" s="12">
        <v>1</v>
      </c>
      <c r="F11" s="13">
        <v>221650</v>
      </c>
      <c r="G11" s="345">
        <v>221650</v>
      </c>
      <c r="H11" s="416"/>
      <c r="I11" s="124"/>
      <c r="J11" s="17" t="s">
        <v>118</v>
      </c>
    </row>
    <row r="12" spans="1:13" x14ac:dyDescent="0.25">
      <c r="A12" s="371"/>
      <c r="B12" s="368"/>
      <c r="C12" s="368"/>
      <c r="D12" s="12" t="s">
        <v>116</v>
      </c>
      <c r="E12" s="12">
        <v>10</v>
      </c>
      <c r="F12" s="13">
        <v>3450</v>
      </c>
      <c r="G12" s="345">
        <f>E12*F12</f>
        <v>34500</v>
      </c>
      <c r="H12" s="416"/>
      <c r="I12" s="124"/>
      <c r="J12" s="17" t="s">
        <v>119</v>
      </c>
    </row>
    <row r="13" spans="1:13" ht="30" x14ac:dyDescent="0.25">
      <c r="A13" s="135" t="s">
        <v>131</v>
      </c>
      <c r="B13" s="230" t="s">
        <v>144</v>
      </c>
      <c r="C13" s="230" t="s">
        <v>76</v>
      </c>
      <c r="D13" s="233" t="s">
        <v>95</v>
      </c>
      <c r="E13" s="233">
        <v>1</v>
      </c>
      <c r="F13" s="232">
        <v>286936</v>
      </c>
      <c r="G13" s="345">
        <v>286936</v>
      </c>
      <c r="H13" s="232" t="s">
        <v>132</v>
      </c>
      <c r="I13" s="232" t="s">
        <v>237</v>
      </c>
      <c r="J13" s="17" t="s">
        <v>133</v>
      </c>
    </row>
    <row r="14" spans="1:13" ht="30" x14ac:dyDescent="0.25">
      <c r="A14" s="135" t="s">
        <v>288</v>
      </c>
      <c r="B14" s="230" t="s">
        <v>289</v>
      </c>
      <c r="C14" s="230" t="s">
        <v>76</v>
      </c>
      <c r="D14" s="233" t="s">
        <v>116</v>
      </c>
      <c r="E14" s="233">
        <v>2</v>
      </c>
      <c r="F14" s="232">
        <v>88116</v>
      </c>
      <c r="G14" s="232">
        <v>176232</v>
      </c>
      <c r="H14" s="232" t="s">
        <v>291</v>
      </c>
      <c r="I14" s="232"/>
      <c r="J14" s="17" t="s">
        <v>290</v>
      </c>
    </row>
    <row r="15" spans="1:13" ht="38.25" x14ac:dyDescent="0.25">
      <c r="A15" s="135" t="s">
        <v>292</v>
      </c>
      <c r="B15" s="227" t="s">
        <v>289</v>
      </c>
      <c r="C15" s="230" t="s">
        <v>76</v>
      </c>
      <c r="D15" s="228" t="s">
        <v>6</v>
      </c>
      <c r="E15" s="228">
        <v>1</v>
      </c>
      <c r="F15" s="226">
        <v>829000</v>
      </c>
      <c r="G15" s="226">
        <v>829000</v>
      </c>
      <c r="H15" s="226" t="s">
        <v>295</v>
      </c>
      <c r="I15" s="226"/>
      <c r="J15" s="17" t="s">
        <v>293</v>
      </c>
    </row>
    <row r="16" spans="1:13" ht="27.75" customHeight="1" x14ac:dyDescent="0.25">
      <c r="A16" s="409" t="s">
        <v>294</v>
      </c>
      <c r="B16" s="367" t="s">
        <v>289</v>
      </c>
      <c r="C16" s="367" t="s">
        <v>76</v>
      </c>
      <c r="D16" s="228" t="s">
        <v>116</v>
      </c>
      <c r="E16" s="228">
        <v>3</v>
      </c>
      <c r="F16" s="226">
        <v>73164</v>
      </c>
      <c r="G16" s="226">
        <v>219492</v>
      </c>
      <c r="H16" s="226"/>
      <c r="I16" s="226" t="s">
        <v>237</v>
      </c>
      <c r="J16" s="17" t="s">
        <v>296</v>
      </c>
    </row>
    <row r="17" spans="1:10" ht="27.75" customHeight="1" x14ac:dyDescent="0.25">
      <c r="A17" s="410"/>
      <c r="B17" s="372"/>
      <c r="C17" s="372"/>
      <c r="D17" s="228" t="s">
        <v>116</v>
      </c>
      <c r="E17" s="228">
        <v>6</v>
      </c>
      <c r="F17" s="226">
        <v>59786</v>
      </c>
      <c r="G17" s="226">
        <v>358716</v>
      </c>
      <c r="H17" s="226"/>
      <c r="I17" s="226" t="s">
        <v>237</v>
      </c>
      <c r="J17" s="17" t="s">
        <v>297</v>
      </c>
    </row>
    <row r="18" spans="1:10" ht="27.75" customHeight="1" x14ac:dyDescent="0.25">
      <c r="A18" s="414"/>
      <c r="B18" s="368"/>
      <c r="C18" s="368"/>
      <c r="D18" s="228" t="s">
        <v>116</v>
      </c>
      <c r="E18" s="228">
        <v>1</v>
      </c>
      <c r="F18" s="226">
        <v>97129</v>
      </c>
      <c r="G18" s="226">
        <v>97129</v>
      </c>
      <c r="H18" s="226"/>
      <c r="I18" s="226" t="s">
        <v>237</v>
      </c>
      <c r="J18" s="17" t="s">
        <v>298</v>
      </c>
    </row>
    <row r="19" spans="1:10" x14ac:dyDescent="0.25">
      <c r="A19" s="7"/>
      <c r="B19" s="7"/>
      <c r="C19" s="7"/>
      <c r="D19" s="73"/>
      <c r="E19" s="73"/>
      <c r="F19" s="73"/>
      <c r="G19" s="74">
        <f>SUM(G10:G18)</f>
        <v>2466205</v>
      </c>
      <c r="H19" s="75"/>
      <c r="I19" s="75"/>
      <c r="J19" s="73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8">
    <mergeCell ref="J7:J8"/>
    <mergeCell ref="B3:J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6:A18"/>
    <mergeCell ref="C16:C18"/>
    <mergeCell ref="B16:B1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9"/>
  <sheetViews>
    <sheetView workbookViewId="0">
      <selection activeCell="G21" sqref="G21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408" t="s">
        <v>170</v>
      </c>
      <c r="C3" s="408"/>
      <c r="D3" s="408"/>
      <c r="E3" s="408"/>
      <c r="F3" s="408"/>
      <c r="G3" s="408"/>
      <c r="H3" s="408"/>
      <c r="I3" s="408"/>
      <c r="J3" s="408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40" t="s">
        <v>48</v>
      </c>
      <c r="B6" s="40" t="s">
        <v>47</v>
      </c>
      <c r="C6" s="40" t="s">
        <v>44</v>
      </c>
      <c r="D6" s="40" t="s">
        <v>7</v>
      </c>
      <c r="E6" s="40" t="s">
        <v>0</v>
      </c>
      <c r="F6" s="40" t="s">
        <v>22</v>
      </c>
      <c r="G6" s="36" t="s">
        <v>51</v>
      </c>
      <c r="H6" s="40" t="s">
        <v>45</v>
      </c>
      <c r="I6" s="46" t="s">
        <v>178</v>
      </c>
      <c r="J6" s="40" t="s">
        <v>46</v>
      </c>
    </row>
    <row r="7" spans="1:18" ht="15" customHeight="1" x14ac:dyDescent="0.25">
      <c r="A7" s="370" t="s">
        <v>8</v>
      </c>
      <c r="B7" s="372" t="s">
        <v>171</v>
      </c>
      <c r="C7" s="370" t="s">
        <v>4</v>
      </c>
      <c r="D7" s="373" t="s">
        <v>43</v>
      </c>
      <c r="E7" s="373">
        <v>1</v>
      </c>
      <c r="F7" s="363">
        <v>16450.560000000001</v>
      </c>
      <c r="G7" s="363">
        <v>16450.560000000001</v>
      </c>
      <c r="H7" s="365" t="s">
        <v>111</v>
      </c>
      <c r="I7" s="369" t="s">
        <v>237</v>
      </c>
      <c r="J7" s="370" t="s">
        <v>4</v>
      </c>
    </row>
    <row r="8" spans="1:18" ht="18" customHeight="1" x14ac:dyDescent="0.25">
      <c r="A8" s="371"/>
      <c r="B8" s="368"/>
      <c r="C8" s="371"/>
      <c r="D8" s="374"/>
      <c r="E8" s="374"/>
      <c r="F8" s="364"/>
      <c r="G8" s="364"/>
      <c r="H8" s="366"/>
      <c r="I8" s="366"/>
      <c r="J8" s="371"/>
    </row>
    <row r="9" spans="1:18" ht="27.75" customHeight="1" x14ac:dyDescent="0.25">
      <c r="A9" s="144" t="s">
        <v>8</v>
      </c>
      <c r="B9" s="143" t="s">
        <v>199</v>
      </c>
      <c r="C9" s="144" t="s">
        <v>4</v>
      </c>
      <c r="D9" s="146" t="s">
        <v>43</v>
      </c>
      <c r="E9" s="146">
        <v>1</v>
      </c>
      <c r="F9" s="145">
        <v>33453.919999999998</v>
      </c>
      <c r="G9" s="145">
        <v>33453.919999999998</v>
      </c>
      <c r="H9" s="147" t="s">
        <v>111</v>
      </c>
      <c r="I9" s="147" t="s">
        <v>237</v>
      </c>
      <c r="J9" s="144" t="s">
        <v>200</v>
      </c>
    </row>
    <row r="10" spans="1:18" ht="27.75" customHeight="1" x14ac:dyDescent="0.25">
      <c r="A10" s="263" t="s">
        <v>8</v>
      </c>
      <c r="B10" s="260" t="s">
        <v>199</v>
      </c>
      <c r="C10" s="58" t="s">
        <v>4</v>
      </c>
      <c r="D10" s="262" t="s">
        <v>43</v>
      </c>
      <c r="E10" s="262">
        <v>1</v>
      </c>
      <c r="F10" s="258">
        <v>36781.120000000003</v>
      </c>
      <c r="G10" s="258">
        <v>36781.120000000003</v>
      </c>
      <c r="H10" s="259" t="s">
        <v>109</v>
      </c>
      <c r="I10" s="349" t="s">
        <v>237</v>
      </c>
      <c r="J10" s="264" t="s">
        <v>4</v>
      </c>
    </row>
    <row r="11" spans="1:18" ht="32.25" customHeight="1" x14ac:dyDescent="0.25">
      <c r="A11" s="48" t="s">
        <v>73</v>
      </c>
      <c r="B11" s="149" t="s">
        <v>172</v>
      </c>
      <c r="C11" s="8" t="s">
        <v>3</v>
      </c>
      <c r="D11" s="142" t="s">
        <v>43</v>
      </c>
      <c r="E11" s="142">
        <v>1</v>
      </c>
      <c r="F11" s="44">
        <v>1012456</v>
      </c>
      <c r="G11" s="44">
        <v>1012456</v>
      </c>
      <c r="H11" s="141" t="s">
        <v>55</v>
      </c>
      <c r="I11" s="265"/>
      <c r="J11" s="8" t="s">
        <v>3</v>
      </c>
    </row>
    <row r="12" spans="1:18" ht="32.25" customHeight="1" thickBot="1" x14ac:dyDescent="0.3">
      <c r="A12" s="135" t="s">
        <v>359</v>
      </c>
      <c r="B12" s="138" t="s">
        <v>347</v>
      </c>
      <c r="C12" s="8" t="s">
        <v>192</v>
      </c>
      <c r="D12" s="304" t="s">
        <v>43</v>
      </c>
      <c r="E12" s="304">
        <v>1</v>
      </c>
      <c r="F12" s="303">
        <v>5000000</v>
      </c>
      <c r="G12" s="303">
        <v>5000000</v>
      </c>
      <c r="H12" s="303" t="s">
        <v>360</v>
      </c>
      <c r="I12" s="306"/>
      <c r="J12" s="307" t="s">
        <v>361</v>
      </c>
    </row>
    <row r="13" spans="1:18" x14ac:dyDescent="0.25">
      <c r="A13" s="93" t="s">
        <v>1</v>
      </c>
      <c r="B13" s="93"/>
      <c r="C13" s="93"/>
      <c r="D13" s="94"/>
      <c r="E13" s="94"/>
      <c r="F13" s="94"/>
      <c r="G13" s="95">
        <f>SUM(G7:G12)</f>
        <v>6099141.5999999996</v>
      </c>
      <c r="H13" s="96"/>
      <c r="I13" s="275"/>
      <c r="J13" s="131"/>
    </row>
    <row r="14" spans="1:18" ht="30" x14ac:dyDescent="0.25">
      <c r="A14" s="135" t="s">
        <v>195</v>
      </c>
      <c r="B14" s="138" t="s">
        <v>196</v>
      </c>
      <c r="C14" s="138" t="s">
        <v>56</v>
      </c>
      <c r="D14" s="138" t="s">
        <v>6</v>
      </c>
      <c r="E14" s="140">
        <v>9</v>
      </c>
      <c r="F14" s="148">
        <v>57490</v>
      </c>
      <c r="G14" s="148">
        <f>E14*F14</f>
        <v>517410</v>
      </c>
      <c r="H14" s="140" t="s">
        <v>198</v>
      </c>
      <c r="I14" s="132" t="s">
        <v>237</v>
      </c>
      <c r="J14" s="132" t="s">
        <v>197</v>
      </c>
    </row>
    <row r="15" spans="1:18" ht="24" x14ac:dyDescent="0.25">
      <c r="A15" s="235" t="s">
        <v>240</v>
      </c>
      <c r="B15" s="132" t="s">
        <v>226</v>
      </c>
      <c r="C15" s="132" t="s">
        <v>241</v>
      </c>
      <c r="D15" s="236" t="s">
        <v>242</v>
      </c>
      <c r="E15" s="236">
        <v>571</v>
      </c>
      <c r="F15" s="236">
        <f>G15/E15</f>
        <v>202</v>
      </c>
      <c r="G15" s="237">
        <v>115342</v>
      </c>
      <c r="H15" s="236" t="s">
        <v>58</v>
      </c>
      <c r="I15" s="132"/>
      <c r="J15" s="132" t="s">
        <v>243</v>
      </c>
    </row>
    <row r="16" spans="1:18" x14ac:dyDescent="0.25">
      <c r="C16" s="132"/>
      <c r="D16" s="132"/>
      <c r="E16" s="132"/>
      <c r="F16" s="132"/>
      <c r="G16" s="132"/>
      <c r="H16" s="132"/>
      <c r="I16" s="132"/>
      <c r="J16" s="132"/>
    </row>
    <row r="17" spans="1:10" x14ac:dyDescent="0.25">
      <c r="A17" s="133" t="s">
        <v>1</v>
      </c>
      <c r="B17" s="133"/>
      <c r="C17" s="133"/>
      <c r="D17" s="133"/>
      <c r="E17" s="133"/>
      <c r="F17" s="133"/>
      <c r="G17" s="137">
        <f>SUM(G14:G16)</f>
        <v>632752</v>
      </c>
      <c r="H17" s="133"/>
      <c r="I17" s="133"/>
      <c r="J17" s="133"/>
    </row>
    <row r="18" spans="1:10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</sheetData>
  <mergeCells count="11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0"/>
  <sheetViews>
    <sheetView workbookViewId="0">
      <selection activeCell="B7" sqref="B7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1.42578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"/>
      <c r="B2" s="4"/>
      <c r="C2" s="4"/>
      <c r="D2" s="4"/>
      <c r="E2" s="4"/>
      <c r="F2" s="1"/>
      <c r="G2" s="376"/>
      <c r="H2" s="376"/>
      <c r="I2" s="376"/>
      <c r="J2" s="376"/>
      <c r="K2" s="376"/>
      <c r="L2" s="376"/>
      <c r="M2" s="376"/>
      <c r="N2" s="376"/>
      <c r="O2" s="1"/>
      <c r="P2" s="1"/>
      <c r="Q2" s="1"/>
      <c r="R2" s="1"/>
    </row>
    <row r="3" spans="1:18" x14ac:dyDescent="0.25">
      <c r="A3" s="1"/>
      <c r="B3" s="376" t="s">
        <v>148</v>
      </c>
      <c r="C3" s="376"/>
      <c r="D3" s="376"/>
      <c r="E3" s="376"/>
      <c r="F3" s="376"/>
      <c r="G3" s="376"/>
      <c r="H3" s="376"/>
      <c r="I3" s="120"/>
      <c r="J3" s="24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24"/>
      <c r="G4" s="24"/>
      <c r="H4" s="24"/>
      <c r="I4" s="24"/>
      <c r="J4" s="24"/>
      <c r="K4" s="25"/>
      <c r="L4" s="26"/>
      <c r="M4" s="24"/>
      <c r="N4" s="1"/>
      <c r="O4" s="1"/>
      <c r="P4" s="1"/>
      <c r="Q4" s="1"/>
      <c r="R4" s="1"/>
    </row>
    <row r="5" spans="1:18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6.25" x14ac:dyDescent="0.25">
      <c r="A6" s="37" t="s">
        <v>48</v>
      </c>
      <c r="B6" s="37" t="s">
        <v>47</v>
      </c>
      <c r="C6" s="40" t="s">
        <v>44</v>
      </c>
      <c r="D6" s="40" t="s">
        <v>7</v>
      </c>
      <c r="E6" s="40" t="s">
        <v>0</v>
      </c>
      <c r="F6" s="40" t="s">
        <v>22</v>
      </c>
      <c r="G6" s="36" t="s">
        <v>51</v>
      </c>
      <c r="H6" s="40" t="s">
        <v>45</v>
      </c>
      <c r="I6" s="46" t="s">
        <v>178</v>
      </c>
      <c r="J6" s="40" t="s">
        <v>46</v>
      </c>
      <c r="K6" s="31"/>
      <c r="L6" s="31"/>
      <c r="M6" s="31"/>
      <c r="N6" s="31"/>
      <c r="O6" s="31"/>
      <c r="P6" s="31"/>
      <c r="Q6" s="31"/>
      <c r="R6" s="31"/>
    </row>
    <row r="7" spans="1:18" ht="110.25" customHeight="1" x14ac:dyDescent="0.25">
      <c r="A7" s="22" t="s">
        <v>52</v>
      </c>
      <c r="B7" s="38" t="s">
        <v>149</v>
      </c>
      <c r="C7" s="28" t="s">
        <v>34</v>
      </c>
      <c r="D7" s="42" t="s">
        <v>98</v>
      </c>
      <c r="E7" s="12">
        <v>15</v>
      </c>
      <c r="F7" s="13">
        <f>G7/E7</f>
        <v>5000</v>
      </c>
      <c r="G7" s="13">
        <v>75000</v>
      </c>
      <c r="H7" s="39" t="s">
        <v>53</v>
      </c>
      <c r="I7" s="117" t="s">
        <v>237</v>
      </c>
      <c r="J7" s="38" t="s">
        <v>14</v>
      </c>
    </row>
    <row r="8" spans="1:18" ht="62.25" customHeight="1" thickBot="1" x14ac:dyDescent="0.3">
      <c r="A8" s="128" t="s">
        <v>300</v>
      </c>
      <c r="B8" s="128" t="s">
        <v>289</v>
      </c>
      <c r="C8" s="128" t="s">
        <v>192</v>
      </c>
      <c r="D8" s="67" t="s">
        <v>26</v>
      </c>
      <c r="E8" s="67">
        <v>1</v>
      </c>
      <c r="F8" s="67">
        <v>285500</v>
      </c>
      <c r="G8" s="68">
        <v>285500</v>
      </c>
      <c r="H8" s="68"/>
      <c r="I8" s="320" t="s">
        <v>237</v>
      </c>
      <c r="J8" s="67" t="s">
        <v>301</v>
      </c>
    </row>
    <row r="9" spans="1:18" x14ac:dyDescent="0.25">
      <c r="A9" s="93"/>
      <c r="B9" s="93"/>
      <c r="C9" s="93"/>
      <c r="D9" s="94"/>
      <c r="E9" s="94"/>
      <c r="F9" s="94"/>
      <c r="G9" s="285">
        <f>SUM(G7:G8)</f>
        <v>360500</v>
      </c>
      <c r="H9" s="96"/>
      <c r="I9" s="127"/>
      <c r="J9" s="131"/>
    </row>
    <row r="10" spans="1:18" ht="44.25" customHeight="1" x14ac:dyDescent="0.25">
      <c r="A10" s="135" t="s">
        <v>340</v>
      </c>
      <c r="B10" s="138" t="s">
        <v>289</v>
      </c>
      <c r="C10" s="138" t="s">
        <v>56</v>
      </c>
      <c r="D10" s="138" t="s">
        <v>6</v>
      </c>
      <c r="E10" s="138">
        <v>2</v>
      </c>
      <c r="F10" s="138">
        <f>G10/E10</f>
        <v>217578</v>
      </c>
      <c r="G10" s="138">
        <v>435156</v>
      </c>
      <c r="H10" s="138"/>
      <c r="I10" s="138" t="s">
        <v>237</v>
      </c>
      <c r="J10" s="138" t="s">
        <v>339</v>
      </c>
    </row>
    <row r="11" spans="1:18" x14ac:dyDescent="0.25">
      <c r="A11" s="132"/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8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8" ht="14.25" customHeight="1" x14ac:dyDescent="0.25"/>
    <row r="14" spans="1:18" x14ac:dyDescent="0.25">
      <c r="B14" t="s">
        <v>15</v>
      </c>
    </row>
    <row r="20" spans="1:1" x14ac:dyDescent="0.25">
      <c r="A20" s="47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6"/>
  <sheetViews>
    <sheetView workbookViewId="0">
      <selection activeCell="D24" sqref="D2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408" t="s">
        <v>173</v>
      </c>
      <c r="C4" s="408"/>
      <c r="D4" s="408"/>
      <c r="E4" s="408"/>
      <c r="F4" s="408"/>
      <c r="G4" s="408"/>
      <c r="H4" s="408"/>
      <c r="I4" s="408"/>
      <c r="J4" s="408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52"/>
      <c r="C5" s="52"/>
      <c r="D5" s="52"/>
      <c r="E5" s="52"/>
      <c r="F5" s="52"/>
      <c r="G5" s="52"/>
      <c r="H5" s="52"/>
      <c r="I5" s="102"/>
      <c r="J5" s="52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46" t="s">
        <v>48</v>
      </c>
      <c r="B7" s="46" t="s">
        <v>47</v>
      </c>
      <c r="C7" s="46" t="s">
        <v>15</v>
      </c>
      <c r="D7" s="46" t="s">
        <v>7</v>
      </c>
      <c r="E7" s="46" t="s">
        <v>0</v>
      </c>
      <c r="F7" s="46" t="s">
        <v>22</v>
      </c>
      <c r="G7" s="36" t="s">
        <v>51</v>
      </c>
      <c r="H7" s="46" t="s">
        <v>45</v>
      </c>
      <c r="I7" s="46" t="s">
        <v>178</v>
      </c>
      <c r="J7" s="46" t="s">
        <v>46</v>
      </c>
    </row>
    <row r="8" spans="1:18" ht="15" customHeight="1" x14ac:dyDescent="0.25">
      <c r="A8" s="370" t="s">
        <v>74</v>
      </c>
      <c r="B8" s="372" t="s">
        <v>16</v>
      </c>
      <c r="C8" s="367" t="s">
        <v>9</v>
      </c>
      <c r="D8" s="373" t="s">
        <v>43</v>
      </c>
      <c r="E8" s="373">
        <v>1</v>
      </c>
      <c r="F8" s="363">
        <v>2000000</v>
      </c>
      <c r="G8" s="363">
        <v>2000000</v>
      </c>
      <c r="H8" s="365" t="s">
        <v>75</v>
      </c>
      <c r="I8" s="99"/>
      <c r="J8" s="367" t="s">
        <v>9</v>
      </c>
    </row>
    <row r="9" spans="1:18" ht="51" customHeight="1" x14ac:dyDescent="0.25">
      <c r="A9" s="371"/>
      <c r="B9" s="368"/>
      <c r="C9" s="368"/>
      <c r="D9" s="374"/>
      <c r="E9" s="374"/>
      <c r="F9" s="364"/>
      <c r="G9" s="364"/>
      <c r="H9" s="366"/>
      <c r="I9" s="100" t="s">
        <v>237</v>
      </c>
      <c r="J9" s="368"/>
    </row>
    <row r="10" spans="1:18" ht="30.75" customHeight="1" thickBot="1" x14ac:dyDescent="0.3">
      <c r="A10" s="48" t="s">
        <v>128</v>
      </c>
      <c r="B10" s="8" t="s">
        <v>156</v>
      </c>
      <c r="C10" s="109" t="s">
        <v>129</v>
      </c>
      <c r="D10" s="79" t="s">
        <v>43</v>
      </c>
      <c r="E10" s="79">
        <v>1</v>
      </c>
      <c r="F10" s="76">
        <v>416042.62</v>
      </c>
      <c r="G10" s="352">
        <v>416042.62</v>
      </c>
      <c r="H10" s="78" t="s">
        <v>58</v>
      </c>
      <c r="I10" s="114" t="s">
        <v>237</v>
      </c>
      <c r="J10" s="109" t="s">
        <v>129</v>
      </c>
    </row>
    <row r="11" spans="1:18" ht="15.75" thickBot="1" x14ac:dyDescent="0.3">
      <c r="A11" s="20"/>
      <c r="B11" s="20"/>
      <c r="C11" s="20"/>
      <c r="D11" s="18"/>
      <c r="E11" s="18"/>
      <c r="F11" s="18"/>
      <c r="G11" s="23">
        <f>SUM(G8:G10)</f>
        <v>2416042.62</v>
      </c>
      <c r="H11" s="19"/>
      <c r="I11" s="115"/>
      <c r="J11" s="32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2"/>
  <sheetViews>
    <sheetView topLeftCell="A4" workbookViewId="0">
      <selection activeCell="F9" sqref="F9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418" t="s">
        <v>174</v>
      </c>
      <c r="C2" s="418"/>
      <c r="D2" s="418"/>
      <c r="E2" s="418"/>
      <c r="F2" s="418"/>
      <c r="G2" s="1"/>
      <c r="H2" s="24"/>
      <c r="I2" s="24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26"/>
      <c r="C3" s="26"/>
      <c r="D3" s="26"/>
      <c r="E3" s="26"/>
      <c r="F3" s="24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5" spans="1:18" ht="48.75" customHeight="1" x14ac:dyDescent="0.25">
      <c r="A5" s="40" t="s">
        <v>48</v>
      </c>
      <c r="B5" s="40" t="s">
        <v>47</v>
      </c>
      <c r="C5" s="40" t="s">
        <v>44</v>
      </c>
      <c r="D5" s="40" t="s">
        <v>7</v>
      </c>
      <c r="E5" s="40" t="s">
        <v>0</v>
      </c>
      <c r="F5" s="40" t="s">
        <v>22</v>
      </c>
      <c r="G5" s="36" t="s">
        <v>51</v>
      </c>
      <c r="H5" s="40" t="s">
        <v>45</v>
      </c>
      <c r="I5" s="46" t="s">
        <v>178</v>
      </c>
      <c r="J5" s="40" t="s">
        <v>46</v>
      </c>
    </row>
    <row r="6" spans="1:18" ht="54.75" customHeight="1" x14ac:dyDescent="0.25">
      <c r="A6" s="27" t="s">
        <v>96</v>
      </c>
      <c r="B6" s="22" t="s">
        <v>152</v>
      </c>
      <c r="C6" s="22" t="s">
        <v>76</v>
      </c>
      <c r="D6" s="12" t="s">
        <v>6</v>
      </c>
      <c r="E6" s="12">
        <v>2</v>
      </c>
      <c r="F6" s="13">
        <f>G6/E6</f>
        <v>20000</v>
      </c>
      <c r="G6" s="13">
        <v>40000</v>
      </c>
      <c r="H6" s="14" t="s">
        <v>77</v>
      </c>
      <c r="I6" s="104" t="s">
        <v>237</v>
      </c>
      <c r="J6" s="10" t="s">
        <v>17</v>
      </c>
    </row>
    <row r="7" spans="1:18" ht="27.75" customHeight="1" x14ac:dyDescent="0.25">
      <c r="A7" s="419" t="s">
        <v>97</v>
      </c>
      <c r="B7" s="367" t="s">
        <v>152</v>
      </c>
      <c r="C7" s="367" t="s">
        <v>76</v>
      </c>
      <c r="D7" s="12" t="s">
        <v>5</v>
      </c>
      <c r="E7" s="13">
        <v>1</v>
      </c>
      <c r="F7" s="13">
        <f>G7/1.12</f>
        <v>70900</v>
      </c>
      <c r="G7" s="44">
        <v>79408</v>
      </c>
      <c r="H7" s="369" t="s">
        <v>78</v>
      </c>
      <c r="I7" s="369" t="s">
        <v>237</v>
      </c>
      <c r="J7" s="59" t="s">
        <v>10</v>
      </c>
    </row>
    <row r="8" spans="1:18" ht="27" customHeight="1" x14ac:dyDescent="0.25">
      <c r="A8" s="420"/>
      <c r="B8" s="372"/>
      <c r="C8" s="372"/>
      <c r="D8" s="12" t="s">
        <v>5</v>
      </c>
      <c r="E8" s="13">
        <v>2</v>
      </c>
      <c r="F8" s="13">
        <f>G8/1.12</f>
        <v>28499.999999999996</v>
      </c>
      <c r="G8" s="13">
        <v>31920</v>
      </c>
      <c r="H8" s="365"/>
      <c r="I8" s="365"/>
      <c r="J8" s="29" t="s">
        <v>11</v>
      </c>
    </row>
    <row r="9" spans="1:18" ht="35.25" customHeight="1" x14ac:dyDescent="0.25">
      <c r="A9" s="420"/>
      <c r="B9" s="372"/>
      <c r="C9" s="372"/>
      <c r="D9" s="12" t="s">
        <v>5</v>
      </c>
      <c r="E9" s="13">
        <v>1</v>
      </c>
      <c r="F9" s="13">
        <f>G9/1.12</f>
        <v>79623.214285714275</v>
      </c>
      <c r="G9" s="13">
        <v>89178</v>
      </c>
      <c r="H9" s="365"/>
      <c r="I9" s="365"/>
      <c r="J9" s="29" t="s">
        <v>12</v>
      </c>
    </row>
    <row r="10" spans="1:18" ht="30" customHeight="1" x14ac:dyDescent="0.25">
      <c r="A10" s="421"/>
      <c r="B10" s="368"/>
      <c r="C10" s="368"/>
      <c r="D10" s="12" t="s">
        <v>5</v>
      </c>
      <c r="E10" s="13">
        <v>2</v>
      </c>
      <c r="F10" s="13">
        <f>G10/1.12</f>
        <v>11076.785714285714</v>
      </c>
      <c r="G10" s="13">
        <v>12406</v>
      </c>
      <c r="H10" s="366"/>
      <c r="I10" s="366"/>
      <c r="J10" s="29" t="s">
        <v>13</v>
      </c>
    </row>
    <row r="11" spans="1:18" ht="35.25" customHeight="1" thickBot="1" x14ac:dyDescent="0.3">
      <c r="A11" s="362" t="s">
        <v>392</v>
      </c>
      <c r="B11" s="41" t="s">
        <v>389</v>
      </c>
      <c r="C11" s="27" t="s">
        <v>76</v>
      </c>
      <c r="D11" s="43" t="s">
        <v>6</v>
      </c>
      <c r="E11" s="43">
        <v>1</v>
      </c>
      <c r="F11" s="44">
        <v>1496440</v>
      </c>
      <c r="G11" s="44">
        <v>1496440</v>
      </c>
      <c r="H11" s="45"/>
      <c r="I11" s="116"/>
      <c r="J11" s="58" t="s">
        <v>393</v>
      </c>
    </row>
    <row r="12" spans="1:18" x14ac:dyDescent="0.25">
      <c r="A12" s="93" t="s">
        <v>1</v>
      </c>
      <c r="B12" s="93"/>
      <c r="C12" s="130"/>
      <c r="D12" s="94"/>
      <c r="E12" s="94"/>
      <c r="F12" s="94"/>
      <c r="G12" s="95">
        <f>SUM(G6:G11)</f>
        <v>1749352</v>
      </c>
      <c r="H12" s="96"/>
      <c r="I12" s="127"/>
      <c r="J12" s="131"/>
    </row>
    <row r="13" spans="1:18" ht="27.75" customHeight="1" x14ac:dyDescent="0.25">
      <c r="A13" s="138" t="s">
        <v>304</v>
      </c>
      <c r="B13" s="138" t="s">
        <v>226</v>
      </c>
      <c r="C13" s="138" t="s">
        <v>302</v>
      </c>
      <c r="D13" s="251" t="s">
        <v>43</v>
      </c>
      <c r="E13" s="284">
        <v>1</v>
      </c>
      <c r="F13" s="139">
        <v>3800000</v>
      </c>
      <c r="G13" s="139">
        <v>3800000</v>
      </c>
      <c r="H13" s="138" t="s">
        <v>303</v>
      </c>
      <c r="I13" s="138" t="s">
        <v>63</v>
      </c>
      <c r="J13" s="138" t="s">
        <v>305</v>
      </c>
    </row>
    <row r="14" spans="1:18" x14ac:dyDescent="0.25">
      <c r="A14" s="132"/>
      <c r="B14" s="132"/>
      <c r="C14" s="132"/>
      <c r="D14" s="132"/>
      <c r="E14" s="132"/>
      <c r="F14" s="136"/>
      <c r="G14" s="136"/>
      <c r="H14" s="132"/>
      <c r="I14" s="132"/>
      <c r="J14" s="132"/>
    </row>
    <row r="15" spans="1:18" x14ac:dyDescent="0.25">
      <c r="A15" s="132"/>
      <c r="B15" s="132"/>
      <c r="C15" s="132"/>
      <c r="D15" s="132"/>
      <c r="E15" s="132"/>
      <c r="F15" s="136"/>
      <c r="G15" s="136"/>
      <c r="H15" s="132"/>
      <c r="I15" s="132"/>
      <c r="J15" s="132"/>
    </row>
    <row r="16" spans="1:18" x14ac:dyDescent="0.25">
      <c r="A16" s="132"/>
      <c r="B16" s="132"/>
      <c r="C16" s="132"/>
      <c r="D16" s="132"/>
      <c r="E16" s="132"/>
      <c r="F16" s="136"/>
      <c r="G16" s="136"/>
      <c r="H16" s="132"/>
      <c r="I16" s="132"/>
      <c r="J16" s="132"/>
    </row>
    <row r="17" spans="1:10" x14ac:dyDescent="0.25">
      <c r="A17" s="133"/>
      <c r="B17" s="133"/>
      <c r="C17" s="133"/>
      <c r="D17" s="133"/>
      <c r="E17" s="133"/>
      <c r="F17" s="133"/>
      <c r="G17" s="137"/>
      <c r="H17" s="133"/>
      <c r="I17" s="133"/>
      <c r="J17" s="133"/>
    </row>
    <row r="18" spans="1:10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</row>
    <row r="21" spans="1:10" x14ac:dyDescent="0.25">
      <c r="A21" s="132"/>
      <c r="B21" s="132"/>
      <c r="C21" s="132"/>
      <c r="D21" s="132"/>
      <c r="E21" s="132"/>
      <c r="F21" s="132"/>
      <c r="G21" s="132"/>
      <c r="H21" s="132"/>
      <c r="I21" s="132"/>
      <c r="J21" s="132"/>
    </row>
    <row r="22" spans="1:10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9"/>
  <sheetViews>
    <sheetView workbookViewId="0">
      <selection activeCell="F16" sqref="F16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418" t="s">
        <v>175</v>
      </c>
      <c r="C3" s="418"/>
      <c r="D3" s="418"/>
      <c r="E3" s="418"/>
      <c r="F3" s="418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370" t="s">
        <v>79</v>
      </c>
      <c r="B7" s="372" t="s">
        <v>147</v>
      </c>
      <c r="C7" s="370" t="s">
        <v>18</v>
      </c>
      <c r="D7" s="373" t="s">
        <v>26</v>
      </c>
      <c r="E7" s="373">
        <v>1</v>
      </c>
      <c r="F7" s="363">
        <v>500000</v>
      </c>
      <c r="G7" s="363">
        <v>500000</v>
      </c>
      <c r="H7" s="365" t="s">
        <v>120</v>
      </c>
      <c r="I7" s="117"/>
      <c r="J7" s="370" t="s">
        <v>18</v>
      </c>
    </row>
    <row r="8" spans="1:18" ht="45.75" customHeight="1" x14ac:dyDescent="0.25">
      <c r="A8" s="371"/>
      <c r="B8" s="368"/>
      <c r="C8" s="371"/>
      <c r="D8" s="374"/>
      <c r="E8" s="374"/>
      <c r="F8" s="364"/>
      <c r="G8" s="364"/>
      <c r="H8" s="366"/>
      <c r="I8" s="118"/>
      <c r="J8" s="371"/>
    </row>
    <row r="9" spans="1:18" ht="75" customHeight="1" thickBot="1" x14ac:dyDescent="0.3">
      <c r="A9" s="123" t="s">
        <v>80</v>
      </c>
      <c r="B9" s="121" t="s">
        <v>147</v>
      </c>
      <c r="C9" s="128" t="s">
        <v>20</v>
      </c>
      <c r="D9" s="122" t="s">
        <v>26</v>
      </c>
      <c r="E9" s="122">
        <v>1</v>
      </c>
      <c r="F9" s="119">
        <v>4500000</v>
      </c>
      <c r="G9" s="119">
        <v>4500000</v>
      </c>
      <c r="H9" s="67" t="s">
        <v>121</v>
      </c>
      <c r="I9" s="67"/>
      <c r="J9" s="128" t="s">
        <v>20</v>
      </c>
    </row>
    <row r="10" spans="1:18" x14ac:dyDescent="0.25">
      <c r="A10" s="164" t="s">
        <v>1</v>
      </c>
      <c r="B10" s="93"/>
      <c r="C10" s="93"/>
      <c r="D10" s="94"/>
      <c r="E10" s="94"/>
      <c r="F10" s="94"/>
      <c r="G10" s="95">
        <f>SUM(G7:G9)</f>
        <v>5000000</v>
      </c>
      <c r="H10" s="96"/>
      <c r="I10" s="127"/>
      <c r="J10" s="131"/>
    </row>
    <row r="11" spans="1:18" ht="25.5" x14ac:dyDescent="0.25">
      <c r="A11" s="155" t="s">
        <v>212</v>
      </c>
      <c r="B11" s="9" t="s">
        <v>196</v>
      </c>
      <c r="C11" s="9" t="s">
        <v>56</v>
      </c>
      <c r="D11" s="250" t="s">
        <v>6</v>
      </c>
      <c r="E11" s="157">
        <v>1</v>
      </c>
      <c r="F11" s="156">
        <v>2986926.8</v>
      </c>
      <c r="G11" s="156">
        <v>2986926.8</v>
      </c>
      <c r="H11" s="157" t="s">
        <v>141</v>
      </c>
      <c r="I11" s="9" t="s">
        <v>237</v>
      </c>
      <c r="J11" s="155" t="s">
        <v>213</v>
      </c>
    </row>
    <row r="12" spans="1:18" ht="30.75" customHeight="1" x14ac:dyDescent="0.25">
      <c r="A12" s="249" t="s">
        <v>309</v>
      </c>
      <c r="B12" s="9" t="s">
        <v>310</v>
      </c>
      <c r="C12" s="249" t="s">
        <v>76</v>
      </c>
      <c r="D12" s="239" t="s">
        <v>6</v>
      </c>
      <c r="E12" s="239">
        <v>1</v>
      </c>
      <c r="F12" s="165">
        <v>150030</v>
      </c>
      <c r="G12" s="165">
        <v>150030</v>
      </c>
      <c r="H12" s="239" t="s">
        <v>58</v>
      </c>
      <c r="I12" s="2" t="s">
        <v>237</v>
      </c>
      <c r="J12" s="249" t="s">
        <v>76</v>
      </c>
    </row>
    <row r="13" spans="1:18" ht="38.25" x14ac:dyDescent="0.25">
      <c r="A13" s="359" t="s">
        <v>388</v>
      </c>
      <c r="B13" s="2" t="s">
        <v>389</v>
      </c>
      <c r="C13" s="359" t="s">
        <v>390</v>
      </c>
      <c r="D13" s="9" t="s">
        <v>6</v>
      </c>
      <c r="E13" s="361">
        <v>1</v>
      </c>
      <c r="F13" s="360">
        <v>494117</v>
      </c>
      <c r="G13" s="360">
        <v>494117</v>
      </c>
      <c r="H13" s="361" t="s">
        <v>391</v>
      </c>
      <c r="I13" s="9"/>
      <c r="J13" s="9"/>
    </row>
    <row r="14" spans="1:18" x14ac:dyDescent="0.25">
      <c r="A14" s="2"/>
      <c r="B14" s="2"/>
      <c r="C14" s="2"/>
      <c r="D14" s="2"/>
      <c r="E14" s="2"/>
      <c r="F14" s="165"/>
      <c r="G14" s="165"/>
      <c r="H14" s="2"/>
      <c r="I14" s="2"/>
      <c r="J14" s="2"/>
    </row>
    <row r="15" spans="1:18" x14ac:dyDescent="0.25">
      <c r="A15" s="2"/>
      <c r="B15" s="2"/>
      <c r="C15" s="2"/>
      <c r="D15" s="2"/>
      <c r="E15" s="2"/>
      <c r="F15" s="165"/>
      <c r="G15" s="165">
        <f>SUM(G11:G14)</f>
        <v>3631073.8</v>
      </c>
      <c r="H15" s="2"/>
      <c r="I15" s="2"/>
      <c r="J15" s="2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0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F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9"/>
  <sheetViews>
    <sheetView workbookViewId="0">
      <selection activeCell="B27" sqref="B27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4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40" t="s">
        <v>48</v>
      </c>
      <c r="B7" s="40" t="s">
        <v>47</v>
      </c>
      <c r="C7" s="40" t="s">
        <v>44</v>
      </c>
      <c r="D7" s="40" t="s">
        <v>7</v>
      </c>
      <c r="E7" s="40" t="s">
        <v>0</v>
      </c>
      <c r="F7" s="40" t="s">
        <v>22</v>
      </c>
      <c r="G7" s="36" t="s">
        <v>51</v>
      </c>
      <c r="H7" s="40" t="s">
        <v>45</v>
      </c>
      <c r="I7" s="46" t="s">
        <v>178</v>
      </c>
      <c r="J7" s="40" t="s">
        <v>46</v>
      </c>
    </row>
    <row r="8" spans="1:18" x14ac:dyDescent="0.25">
      <c r="A8" s="370" t="s">
        <v>19</v>
      </c>
      <c r="B8" s="372" t="s">
        <v>147</v>
      </c>
      <c r="C8" s="370" t="s">
        <v>21</v>
      </c>
      <c r="D8" s="373" t="s">
        <v>26</v>
      </c>
      <c r="E8" s="373">
        <v>1</v>
      </c>
      <c r="F8" s="363">
        <v>5000000</v>
      </c>
      <c r="G8" s="363">
        <v>5000000</v>
      </c>
      <c r="H8" s="365" t="s">
        <v>113</v>
      </c>
      <c r="I8" s="117"/>
      <c r="J8" s="370" t="s">
        <v>21</v>
      </c>
    </row>
    <row r="9" spans="1:18" ht="34.5" customHeight="1" x14ac:dyDescent="0.25">
      <c r="A9" s="371"/>
      <c r="B9" s="368"/>
      <c r="C9" s="371"/>
      <c r="D9" s="374"/>
      <c r="E9" s="374"/>
      <c r="F9" s="364"/>
      <c r="G9" s="364"/>
      <c r="H9" s="366"/>
      <c r="I9" s="118"/>
      <c r="J9" s="371"/>
    </row>
    <row r="10" spans="1:18" ht="28.5" customHeight="1" thickBot="1" x14ac:dyDescent="0.3">
      <c r="A10" s="180" t="s">
        <v>229</v>
      </c>
      <c r="B10" s="178" t="s">
        <v>230</v>
      </c>
      <c r="C10" s="128" t="s">
        <v>14</v>
      </c>
      <c r="D10" s="179" t="s">
        <v>26</v>
      </c>
      <c r="E10" s="291">
        <v>1</v>
      </c>
      <c r="F10" s="181">
        <v>1680922.93</v>
      </c>
      <c r="G10" s="181">
        <v>1680922.93</v>
      </c>
      <c r="H10" s="182" t="s">
        <v>58</v>
      </c>
      <c r="I10" s="324" t="s">
        <v>237</v>
      </c>
      <c r="J10" s="128" t="s">
        <v>14</v>
      </c>
    </row>
    <row r="11" spans="1:18" x14ac:dyDescent="0.25">
      <c r="A11" s="164"/>
      <c r="B11" s="93"/>
      <c r="C11" s="93"/>
      <c r="D11" s="94"/>
      <c r="E11" s="305"/>
      <c r="F11" s="94"/>
      <c r="G11" s="95">
        <f>SUM(G8:G10)</f>
        <v>6680922.9299999997</v>
      </c>
      <c r="H11" s="96"/>
      <c r="I11" s="127"/>
      <c r="J11" s="131"/>
    </row>
    <row r="12" spans="1:18" ht="30" x14ac:dyDescent="0.25">
      <c r="A12" s="138" t="s">
        <v>335</v>
      </c>
      <c r="B12" s="138" t="s">
        <v>226</v>
      </c>
      <c r="C12" s="135" t="s">
        <v>336</v>
      </c>
      <c r="D12" s="140" t="s">
        <v>6</v>
      </c>
      <c r="E12" s="140">
        <v>6</v>
      </c>
      <c r="F12" s="148">
        <f>G12/E12</f>
        <v>504030.66666666669</v>
      </c>
      <c r="G12" s="148">
        <v>3024184</v>
      </c>
      <c r="H12" s="140" t="s">
        <v>58</v>
      </c>
      <c r="I12" s="134" t="s">
        <v>338</v>
      </c>
      <c r="J12" s="138" t="s">
        <v>337</v>
      </c>
    </row>
    <row r="13" spans="1:18" ht="45" x14ac:dyDescent="0.25">
      <c r="A13" s="135" t="s">
        <v>353</v>
      </c>
      <c r="B13" s="138" t="s">
        <v>347</v>
      </c>
      <c r="C13" s="135" t="s">
        <v>317</v>
      </c>
      <c r="D13" s="140" t="s">
        <v>6</v>
      </c>
      <c r="E13" s="140">
        <v>18</v>
      </c>
      <c r="F13" s="148">
        <f>G13/E13</f>
        <v>33277.777777777781</v>
      </c>
      <c r="G13" s="148">
        <v>599000</v>
      </c>
      <c r="H13" s="140" t="s">
        <v>354</v>
      </c>
      <c r="I13" s="138"/>
      <c r="J13" s="138" t="s">
        <v>355</v>
      </c>
    </row>
    <row r="14" spans="1:18" x14ac:dyDescent="0.25">
      <c r="A14" s="132"/>
      <c r="B14" s="132"/>
      <c r="C14" s="132"/>
      <c r="D14" s="132"/>
      <c r="E14" s="236"/>
      <c r="F14" s="148"/>
      <c r="G14" s="148">
        <f>SUM(G12:G13)</f>
        <v>3623184</v>
      </c>
      <c r="H14" s="132"/>
      <c r="I14" s="132"/>
      <c r="J14" s="132"/>
    </row>
    <row r="19" spans="2:2" x14ac:dyDescent="0.25">
      <c r="B19" t="s">
        <v>15</v>
      </c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9"/>
  <sheetViews>
    <sheetView workbookViewId="0">
      <selection activeCell="I22" sqref="I22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31"/>
      <c r="B2" s="61" t="s">
        <v>177</v>
      </c>
      <c r="C2" s="61"/>
      <c r="D2" s="61"/>
      <c r="E2" s="61"/>
      <c r="F2" s="61"/>
      <c r="G2" s="61"/>
      <c r="H2" s="61"/>
      <c r="I2" s="61"/>
      <c r="J2" s="31"/>
    </row>
    <row r="3" spans="1:18" x14ac:dyDescent="0.25">
      <c r="A3" s="31"/>
      <c r="B3" s="61"/>
      <c r="C3" s="61"/>
      <c r="D3" s="61"/>
      <c r="E3" s="61"/>
      <c r="F3" s="61"/>
      <c r="G3" s="61"/>
      <c r="H3" s="61"/>
      <c r="I3" s="61"/>
      <c r="J3" s="31"/>
    </row>
    <row r="4" spans="1: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Q4" s="34"/>
    </row>
    <row r="5" spans="1:18" ht="66" customHeight="1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</row>
    <row r="6" spans="1:18" x14ac:dyDescent="0.25">
      <c r="A6" s="370" t="s">
        <v>23</v>
      </c>
      <c r="B6" s="372" t="s">
        <v>147</v>
      </c>
      <c r="C6" s="370" t="s">
        <v>24</v>
      </c>
      <c r="D6" s="373" t="s">
        <v>26</v>
      </c>
      <c r="E6" s="373">
        <v>1</v>
      </c>
      <c r="F6" s="363">
        <v>614284</v>
      </c>
      <c r="G6" s="363">
        <v>614284</v>
      </c>
      <c r="H6" s="365" t="s">
        <v>122</v>
      </c>
      <c r="I6" s="369" t="s">
        <v>237</v>
      </c>
      <c r="J6" s="370" t="s">
        <v>24</v>
      </c>
    </row>
    <row r="7" spans="1:18" ht="57" customHeight="1" x14ac:dyDescent="0.25">
      <c r="A7" s="371"/>
      <c r="B7" s="368"/>
      <c r="C7" s="371"/>
      <c r="D7" s="374"/>
      <c r="E7" s="374"/>
      <c r="F7" s="364"/>
      <c r="G7" s="364"/>
      <c r="H7" s="366"/>
      <c r="I7" s="366"/>
      <c r="J7" s="371"/>
    </row>
    <row r="8" spans="1:18" ht="38.25" x14ac:dyDescent="0.25">
      <c r="A8" s="27" t="s">
        <v>27</v>
      </c>
      <c r="B8" s="53"/>
      <c r="C8" s="10" t="s">
        <v>84</v>
      </c>
      <c r="D8" s="12" t="s">
        <v>26</v>
      </c>
      <c r="E8" s="12">
        <v>1</v>
      </c>
      <c r="F8" s="13">
        <v>55120</v>
      </c>
      <c r="G8" s="13">
        <v>55120</v>
      </c>
      <c r="H8" s="223" t="s">
        <v>83</v>
      </c>
      <c r="I8" s="224" t="s">
        <v>237</v>
      </c>
      <c r="J8" s="10" t="s">
        <v>84</v>
      </c>
    </row>
    <row r="9" spans="1:18" ht="51.75" thickBot="1" x14ac:dyDescent="0.3">
      <c r="A9" s="211" t="s">
        <v>238</v>
      </c>
      <c r="B9" s="209" t="s">
        <v>226</v>
      </c>
      <c r="C9" s="222" t="s">
        <v>192</v>
      </c>
      <c r="D9" s="210" t="s">
        <v>26</v>
      </c>
      <c r="E9" s="210">
        <v>1</v>
      </c>
      <c r="F9" s="208">
        <v>896000</v>
      </c>
      <c r="G9" s="208">
        <v>896000</v>
      </c>
      <c r="H9" s="224" t="s">
        <v>58</v>
      </c>
      <c r="I9" s="224" t="s">
        <v>237</v>
      </c>
      <c r="J9" s="10" t="s">
        <v>239</v>
      </c>
    </row>
    <row r="10" spans="1:18" x14ac:dyDescent="0.25">
      <c r="A10" s="93"/>
      <c r="B10" s="93"/>
      <c r="C10" s="93"/>
      <c r="D10" s="94"/>
      <c r="E10" s="94"/>
      <c r="F10" s="94"/>
      <c r="G10" s="95">
        <f>SUM(G6:G9)</f>
        <v>1565404</v>
      </c>
      <c r="H10" s="277"/>
      <c r="I10" s="275"/>
      <c r="J10" s="256"/>
    </row>
    <row r="11" spans="1:18" ht="38.25" x14ac:dyDescent="0.25">
      <c r="A11" s="279" t="s">
        <v>315</v>
      </c>
      <c r="B11" s="223" t="s">
        <v>316</v>
      </c>
      <c r="C11" s="280" t="s">
        <v>317</v>
      </c>
      <c r="D11" s="224" t="s">
        <v>6</v>
      </c>
      <c r="E11" s="224">
        <v>11</v>
      </c>
      <c r="F11" s="281">
        <f>G11/E11</f>
        <v>103292</v>
      </c>
      <c r="G11" s="282">
        <v>1136212</v>
      </c>
      <c r="H11" s="223" t="s">
        <v>319</v>
      </c>
      <c r="I11" s="224" t="s">
        <v>237</v>
      </c>
      <c r="J11" s="223" t="s">
        <v>318</v>
      </c>
    </row>
    <row r="12" spans="1:18" ht="38.25" x14ac:dyDescent="0.25">
      <c r="A12" s="279" t="s">
        <v>320</v>
      </c>
      <c r="B12" s="223" t="s">
        <v>316</v>
      </c>
      <c r="C12" s="280" t="s">
        <v>317</v>
      </c>
      <c r="D12" s="224" t="s">
        <v>6</v>
      </c>
      <c r="E12" s="224">
        <v>1</v>
      </c>
      <c r="F12" s="282">
        <v>31435</v>
      </c>
      <c r="G12" s="282">
        <v>31435</v>
      </c>
      <c r="H12" s="223" t="s">
        <v>319</v>
      </c>
      <c r="I12" s="224" t="s">
        <v>237</v>
      </c>
      <c r="J12" s="279" t="s">
        <v>321</v>
      </c>
    </row>
    <row r="13" spans="1:18" x14ac:dyDescent="0.25">
      <c r="A13" s="278"/>
      <c r="B13" s="278"/>
      <c r="C13" s="278"/>
      <c r="D13" s="278"/>
      <c r="E13" s="278"/>
      <c r="F13" s="282"/>
      <c r="G13" s="282">
        <f>SUM(G11:G12)</f>
        <v>1167647</v>
      </c>
      <c r="H13" s="278"/>
      <c r="I13" s="278"/>
      <c r="J13" s="278"/>
    </row>
    <row r="14" spans="1:18" x14ac:dyDescent="0.25">
      <c r="A14" s="278"/>
      <c r="B14" s="278"/>
      <c r="C14" s="278"/>
      <c r="D14" s="278"/>
      <c r="E14" s="278"/>
      <c r="F14" s="282"/>
      <c r="G14" s="282"/>
      <c r="H14" s="278"/>
      <c r="I14" s="278"/>
      <c r="J14" s="278"/>
    </row>
    <row r="15" spans="1: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</row>
    <row r="17" spans="1:10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</row>
  </sheetData>
  <mergeCells count="10">
    <mergeCell ref="F6:F7"/>
    <mergeCell ref="G6:G7"/>
    <mergeCell ref="H6:H7"/>
    <mergeCell ref="J6:J7"/>
    <mergeCell ref="A6:A7"/>
    <mergeCell ref="B6:B7"/>
    <mergeCell ref="C6:C7"/>
    <mergeCell ref="D6:D7"/>
    <mergeCell ref="E6:E7"/>
    <mergeCell ref="I6:I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workbookViewId="0">
      <selection activeCell="G14" sqref="G14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4" t="s">
        <v>143</v>
      </c>
      <c r="C3" s="24"/>
      <c r="D3" s="24"/>
      <c r="E3" s="2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4"/>
      <c r="C4" s="24"/>
      <c r="D4" s="24"/>
      <c r="E4" s="2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370" t="s">
        <v>41</v>
      </c>
      <c r="B7" s="372" t="s">
        <v>144</v>
      </c>
      <c r="C7" s="367" t="s">
        <v>25</v>
      </c>
      <c r="D7" s="373" t="s">
        <v>26</v>
      </c>
      <c r="E7" s="373">
        <v>1</v>
      </c>
      <c r="F7" s="363">
        <v>20320.16</v>
      </c>
      <c r="G7" s="363">
        <v>20320.16</v>
      </c>
      <c r="H7" s="365" t="s">
        <v>58</v>
      </c>
      <c r="I7" s="117"/>
      <c r="J7" s="367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371"/>
      <c r="B8" s="368"/>
      <c r="C8" s="368"/>
      <c r="D8" s="374"/>
      <c r="E8" s="374"/>
      <c r="F8" s="364"/>
      <c r="G8" s="364"/>
      <c r="H8" s="366"/>
      <c r="I8" s="118" t="s">
        <v>237</v>
      </c>
      <c r="J8" s="368"/>
      <c r="K8" s="1"/>
      <c r="L8" s="1"/>
      <c r="M8" s="1"/>
      <c r="N8" s="1"/>
      <c r="O8" s="1"/>
      <c r="P8" s="1"/>
      <c r="Q8" s="1"/>
      <c r="R8" s="1"/>
      <c r="S8" s="1"/>
    </row>
    <row r="9" spans="1:19" ht="69.75" customHeight="1" x14ac:dyDescent="0.25">
      <c r="A9" s="248" t="s">
        <v>41</v>
      </c>
      <c r="B9" s="245" t="s">
        <v>307</v>
      </c>
      <c r="C9" s="245" t="s">
        <v>308</v>
      </c>
      <c r="D9" s="247" t="s">
        <v>43</v>
      </c>
      <c r="E9" s="247">
        <v>1</v>
      </c>
      <c r="F9" s="243">
        <v>66959.199999999997</v>
      </c>
      <c r="G9" s="243">
        <v>66959.199999999997</v>
      </c>
      <c r="H9" s="241" t="s">
        <v>58</v>
      </c>
      <c r="I9" s="241"/>
      <c r="J9" s="245" t="s">
        <v>308</v>
      </c>
      <c r="K9" s="1"/>
      <c r="L9" s="1"/>
      <c r="M9" s="1"/>
      <c r="N9" s="1"/>
      <c r="O9" s="1"/>
      <c r="P9" s="1"/>
      <c r="Q9" s="1"/>
      <c r="R9" s="1"/>
      <c r="S9" s="1"/>
    </row>
    <row r="10" spans="1:19" ht="63" customHeight="1" thickBot="1" x14ac:dyDescent="0.3">
      <c r="A10" s="89" t="s">
        <v>187</v>
      </c>
      <c r="B10" s="87" t="s">
        <v>144</v>
      </c>
      <c r="C10" s="87" t="s">
        <v>135</v>
      </c>
      <c r="D10" s="91" t="s">
        <v>43</v>
      </c>
      <c r="E10" s="91">
        <v>1</v>
      </c>
      <c r="F10" s="90">
        <v>7500000</v>
      </c>
      <c r="G10" s="124">
        <v>7500000</v>
      </c>
      <c r="H10" s="88" t="s">
        <v>136</v>
      </c>
      <c r="I10" s="125"/>
      <c r="J10" s="87" t="s">
        <v>135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22.5" customHeight="1" x14ac:dyDescent="0.25">
      <c r="A11" s="93" t="s">
        <v>1</v>
      </c>
      <c r="B11" s="105"/>
      <c r="C11" s="105"/>
      <c r="D11" s="94"/>
      <c r="E11" s="94"/>
      <c r="F11" s="94"/>
      <c r="G11" s="95">
        <f>SUM(G5:G10)</f>
        <v>7587279.3600000003</v>
      </c>
      <c r="H11" s="96"/>
      <c r="I11" s="127"/>
      <c r="J11" s="106"/>
      <c r="K11" s="1"/>
      <c r="L11" s="1"/>
      <c r="M11" s="1"/>
      <c r="N11" s="1"/>
      <c r="O11" s="1"/>
      <c r="P11" s="1"/>
      <c r="Q11" s="1"/>
      <c r="R11" s="1"/>
      <c r="S11" s="1"/>
    </row>
    <row r="12" spans="1:19" ht="36.75" customHeight="1" x14ac:dyDescent="0.25">
      <c r="A12" s="85" t="s">
        <v>125</v>
      </c>
      <c r="B12" s="91" t="s">
        <v>144</v>
      </c>
      <c r="C12" s="87" t="s">
        <v>76</v>
      </c>
      <c r="D12" s="91" t="s">
        <v>6</v>
      </c>
      <c r="E12" s="91">
        <v>1</v>
      </c>
      <c r="F12" s="86">
        <v>213807</v>
      </c>
      <c r="G12" s="86">
        <v>213807</v>
      </c>
      <c r="H12" s="9" t="s">
        <v>127</v>
      </c>
      <c r="I12" s="341" t="s">
        <v>237</v>
      </c>
      <c r="J12" s="87" t="s">
        <v>126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25.5" x14ac:dyDescent="0.25">
      <c r="A13" s="89" t="s">
        <v>188</v>
      </c>
      <c r="B13" s="87" t="s">
        <v>144</v>
      </c>
      <c r="C13" s="87" t="s">
        <v>76</v>
      </c>
      <c r="D13" s="91" t="s">
        <v>6</v>
      </c>
      <c r="E13" s="91">
        <v>1</v>
      </c>
      <c r="F13" s="90">
        <v>2642112</v>
      </c>
      <c r="G13" s="90">
        <v>2642112</v>
      </c>
      <c r="H13" s="88" t="s">
        <v>141</v>
      </c>
      <c r="I13" s="125" t="s">
        <v>237</v>
      </c>
      <c r="J13" s="87" t="s">
        <v>142</v>
      </c>
    </row>
    <row r="14" spans="1:19" x14ac:dyDescent="0.25">
      <c r="A14" s="132"/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9" x14ac:dyDescent="0.25">
      <c r="A15" s="97" t="s">
        <v>1</v>
      </c>
      <c r="B15" s="97"/>
      <c r="C15" s="97"/>
      <c r="D15" s="97"/>
      <c r="E15" s="97"/>
      <c r="F15" s="97"/>
      <c r="G15" s="98">
        <f>SUM(G12:G13)</f>
        <v>2855919</v>
      </c>
      <c r="H15" s="97"/>
      <c r="I15" s="97"/>
      <c r="J15" s="97"/>
    </row>
    <row r="16" spans="1:19" ht="25.5" x14ac:dyDescent="0.25">
      <c r="A16" s="213" t="s">
        <v>204</v>
      </c>
      <c r="B16" s="212" t="s">
        <v>196</v>
      </c>
      <c r="C16" s="212" t="s">
        <v>56</v>
      </c>
      <c r="D16" s="215" t="s">
        <v>6</v>
      </c>
      <c r="E16" s="215">
        <v>1</v>
      </c>
      <c r="F16" s="214">
        <v>597308</v>
      </c>
      <c r="G16" s="214">
        <v>597308</v>
      </c>
      <c r="H16" s="216" t="s">
        <v>206</v>
      </c>
      <c r="I16" s="216" t="s">
        <v>237</v>
      </c>
      <c r="J16" s="212" t="s">
        <v>205</v>
      </c>
    </row>
    <row r="17" spans="1:10" x14ac:dyDescent="0.25">
      <c r="A17" s="133" t="s">
        <v>1</v>
      </c>
      <c r="B17" s="133"/>
      <c r="C17" s="133"/>
      <c r="D17" s="133"/>
      <c r="E17" s="133"/>
      <c r="F17" s="133"/>
      <c r="G17" s="137">
        <f>SUM(G16)</f>
        <v>597308</v>
      </c>
      <c r="H17" s="133"/>
      <c r="I17" s="133"/>
      <c r="J17" s="133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workbookViewId="0">
      <selection activeCell="E13" sqref="E13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K2" s="4"/>
      <c r="L2" s="4"/>
      <c r="M2" s="1"/>
      <c r="N2" s="1"/>
      <c r="O2" s="1"/>
      <c r="P2" s="1"/>
      <c r="Q2" s="1"/>
      <c r="R2" s="1"/>
    </row>
    <row r="3" spans="1:18" ht="39" customHeight="1" x14ac:dyDescent="0.25">
      <c r="A3" s="1"/>
      <c r="B3" s="378" t="s">
        <v>150</v>
      </c>
      <c r="C3" s="378"/>
      <c r="D3" s="378"/>
      <c r="E3" s="378"/>
      <c r="F3" s="378"/>
      <c r="G3" s="378"/>
      <c r="H3" s="24"/>
      <c r="I3" s="24"/>
      <c r="J3" s="24"/>
      <c r="K3" s="25"/>
      <c r="L3" s="26"/>
      <c r="M3" s="24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46" t="s">
        <v>48</v>
      </c>
      <c r="B6" s="46" t="s">
        <v>47</v>
      </c>
      <c r="C6" s="46" t="s">
        <v>44</v>
      </c>
      <c r="D6" s="46" t="s">
        <v>7</v>
      </c>
      <c r="E6" s="46" t="s">
        <v>0</v>
      </c>
      <c r="F6" s="46" t="s">
        <v>22</v>
      </c>
      <c r="G6" s="36" t="s">
        <v>51</v>
      </c>
      <c r="H6" s="46" t="s">
        <v>45</v>
      </c>
      <c r="I6" s="46" t="s">
        <v>178</v>
      </c>
      <c r="J6" s="46" t="s">
        <v>46</v>
      </c>
    </row>
    <row r="7" spans="1:18" ht="15" customHeight="1" x14ac:dyDescent="0.25">
      <c r="A7" s="370" t="s">
        <v>207</v>
      </c>
      <c r="B7" s="367" t="s">
        <v>196</v>
      </c>
      <c r="C7" s="370" t="s">
        <v>76</v>
      </c>
      <c r="D7" s="373" t="s">
        <v>6</v>
      </c>
      <c r="E7" s="373">
        <v>6</v>
      </c>
      <c r="F7" s="363">
        <v>55000</v>
      </c>
      <c r="G7" s="363">
        <f>E7*F7</f>
        <v>330000</v>
      </c>
      <c r="H7" s="369" t="s">
        <v>210</v>
      </c>
      <c r="I7" s="151"/>
      <c r="J7" s="367" t="s">
        <v>208</v>
      </c>
    </row>
    <row r="8" spans="1:18" x14ac:dyDescent="0.25">
      <c r="A8" s="379"/>
      <c r="B8" s="372"/>
      <c r="C8" s="379"/>
      <c r="D8" s="374"/>
      <c r="E8" s="374"/>
      <c r="F8" s="364"/>
      <c r="G8" s="364"/>
      <c r="H8" s="365"/>
      <c r="I8" s="152" t="s">
        <v>237</v>
      </c>
      <c r="J8" s="368"/>
    </row>
    <row r="9" spans="1:18" ht="27" customHeight="1" thickBot="1" x14ac:dyDescent="0.3">
      <c r="A9" s="380"/>
      <c r="B9" s="381"/>
      <c r="C9" s="380"/>
      <c r="D9" s="12"/>
      <c r="E9" s="12">
        <v>3220</v>
      </c>
      <c r="F9" s="13">
        <v>500</v>
      </c>
      <c r="G9" s="13">
        <f>E9*F9</f>
        <v>1610000</v>
      </c>
      <c r="H9" s="382"/>
      <c r="I9" s="152"/>
      <c r="J9" s="22" t="s">
        <v>209</v>
      </c>
    </row>
    <row r="10" spans="1:18" ht="17.25" customHeight="1" x14ac:dyDescent="0.25">
      <c r="A10" s="93" t="s">
        <v>1</v>
      </c>
      <c r="B10" s="93"/>
      <c r="C10" s="93"/>
      <c r="D10" s="94"/>
      <c r="E10" s="94"/>
      <c r="F10" s="94"/>
      <c r="G10" s="95">
        <f>SUM(G7:G9)</f>
        <v>1940000</v>
      </c>
      <c r="H10" s="96"/>
      <c r="I10" s="127"/>
      <c r="J10" s="131"/>
    </row>
    <row r="11" spans="1:18" ht="43.5" customHeight="1" x14ac:dyDescent="0.25">
      <c r="A11" s="135" t="s">
        <v>211</v>
      </c>
      <c r="B11" s="140" t="s">
        <v>196</v>
      </c>
      <c r="C11" s="135" t="s">
        <v>56</v>
      </c>
      <c r="D11" s="140" t="s">
        <v>6</v>
      </c>
      <c r="E11" s="140">
        <v>2</v>
      </c>
      <c r="F11" s="134">
        <v>97000</v>
      </c>
      <c r="G11" s="148">
        <f>E11*F11</f>
        <v>194000</v>
      </c>
      <c r="H11" s="140" t="s">
        <v>210</v>
      </c>
      <c r="I11" s="140" t="s">
        <v>237</v>
      </c>
      <c r="J11" s="140" t="s">
        <v>202</v>
      </c>
    </row>
    <row r="12" spans="1:18" ht="45" x14ac:dyDescent="0.25">
      <c r="A12" s="135" t="s">
        <v>333</v>
      </c>
      <c r="B12" s="140" t="s">
        <v>289</v>
      </c>
      <c r="C12" s="135" t="s">
        <v>76</v>
      </c>
      <c r="D12" s="140" t="s">
        <v>6</v>
      </c>
      <c r="E12" s="140">
        <v>1</v>
      </c>
      <c r="F12" s="140">
        <v>538000</v>
      </c>
      <c r="G12" s="283">
        <v>538000</v>
      </c>
      <c r="H12" s="140" t="s">
        <v>58</v>
      </c>
      <c r="I12" s="140" t="s">
        <v>237</v>
      </c>
      <c r="J12" s="140" t="s">
        <v>334</v>
      </c>
    </row>
    <row r="13" spans="1:18" s="324" customFormat="1" ht="45" x14ac:dyDescent="0.25">
      <c r="A13" s="135" t="s">
        <v>371</v>
      </c>
      <c r="B13" s="140" t="s">
        <v>368</v>
      </c>
      <c r="C13" s="134" t="s">
        <v>76</v>
      </c>
      <c r="D13" s="140" t="s">
        <v>372</v>
      </c>
      <c r="E13" s="140">
        <v>5</v>
      </c>
      <c r="F13" s="140">
        <v>505000</v>
      </c>
      <c r="G13" s="283">
        <v>505000</v>
      </c>
      <c r="H13" s="140" t="s">
        <v>373</v>
      </c>
      <c r="I13" s="140"/>
      <c r="J13" s="140" t="s">
        <v>374</v>
      </c>
    </row>
    <row r="14" spans="1:18" ht="45" x14ac:dyDescent="0.25">
      <c r="A14" s="325" t="s">
        <v>375</v>
      </c>
      <c r="B14" s="153" t="s">
        <v>368</v>
      </c>
      <c r="C14" s="134" t="s">
        <v>76</v>
      </c>
      <c r="D14" s="153" t="s">
        <v>6</v>
      </c>
      <c r="E14" s="153">
        <v>60</v>
      </c>
      <c r="F14" s="153">
        <v>184950</v>
      </c>
      <c r="G14" s="154">
        <v>184950</v>
      </c>
      <c r="H14" s="153" t="s">
        <v>376</v>
      </c>
      <c r="I14" s="153" t="s">
        <v>237</v>
      </c>
      <c r="J14" s="153" t="s">
        <v>377</v>
      </c>
    </row>
    <row r="15" spans="1:18" x14ac:dyDescent="0.25">
      <c r="A15" s="7" t="s">
        <v>1</v>
      </c>
      <c r="B15" s="7"/>
      <c r="C15" s="7"/>
      <c r="D15" s="73"/>
      <c r="E15" s="73"/>
      <c r="F15" s="73"/>
      <c r="G15" s="74">
        <f>SUM(G11:G14)</f>
        <v>1421950</v>
      </c>
      <c r="H15" s="75"/>
      <c r="I15" s="75"/>
      <c r="J15" s="73"/>
    </row>
  </sheetData>
  <mergeCells count="10">
    <mergeCell ref="A7:A9"/>
    <mergeCell ref="B7:B9"/>
    <mergeCell ref="C7:C9"/>
    <mergeCell ref="H7:H9"/>
    <mergeCell ref="J7:J8"/>
    <mergeCell ref="B3:G3"/>
    <mergeCell ref="D7:D8"/>
    <mergeCell ref="E7:E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topLeftCell="A4" workbookViewId="0">
      <selection activeCell="B9" sqref="B9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376" t="s">
        <v>151</v>
      </c>
      <c r="C2" s="376"/>
      <c r="D2" s="376"/>
      <c r="E2" s="376"/>
      <c r="F2" s="376"/>
      <c r="G2" s="376"/>
      <c r="H2" s="376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46</v>
      </c>
    </row>
    <row r="6" spans="1:9" ht="15" customHeight="1" x14ac:dyDescent="0.25">
      <c r="A6" s="370" t="s">
        <v>57</v>
      </c>
      <c r="B6" s="372" t="s">
        <v>152</v>
      </c>
      <c r="C6" s="367" t="s">
        <v>56</v>
      </c>
      <c r="D6" s="373" t="s">
        <v>6</v>
      </c>
      <c r="E6" s="373">
        <v>1</v>
      </c>
      <c r="F6" s="363">
        <v>2246619</v>
      </c>
      <c r="G6" s="363">
        <v>2246619</v>
      </c>
      <c r="H6" s="365" t="s">
        <v>237</v>
      </c>
      <c r="I6" s="367" t="s">
        <v>37</v>
      </c>
    </row>
    <row r="7" spans="1:9" x14ac:dyDescent="0.25">
      <c r="A7" s="371"/>
      <c r="B7" s="368"/>
      <c r="C7" s="368"/>
      <c r="D7" s="374"/>
      <c r="E7" s="374"/>
      <c r="F7" s="364"/>
      <c r="G7" s="364"/>
      <c r="H7" s="366"/>
      <c r="I7" s="368"/>
    </row>
    <row r="9" spans="1:9" x14ac:dyDescent="0.25">
      <c r="A9" s="62" t="s">
        <v>1</v>
      </c>
      <c r="B9" s="63"/>
      <c r="C9" s="63"/>
      <c r="D9" s="64"/>
      <c r="E9" s="64"/>
      <c r="F9" s="65"/>
      <c r="G9" s="65">
        <f>SUM(G6:G7)</f>
        <v>2246619</v>
      </c>
      <c r="H9" s="66"/>
      <c r="I9" s="63"/>
    </row>
    <row r="10" spans="1:9" ht="25.5" x14ac:dyDescent="0.25">
      <c r="A10" s="27" t="s">
        <v>59</v>
      </c>
      <c r="B10" s="53" t="s">
        <v>153</v>
      </c>
      <c r="C10" s="53" t="s">
        <v>3</v>
      </c>
      <c r="D10" s="12" t="s">
        <v>26</v>
      </c>
      <c r="E10" s="12">
        <v>1</v>
      </c>
      <c r="F10" s="13">
        <v>1271431.2</v>
      </c>
      <c r="G10" s="13">
        <v>1271431.2</v>
      </c>
      <c r="H10" s="54" t="s">
        <v>58</v>
      </c>
      <c r="I10" s="53" t="s">
        <v>3</v>
      </c>
    </row>
    <row r="11" spans="1:9" ht="29.25" customHeight="1" x14ac:dyDescent="0.25">
      <c r="A11" s="30" t="s">
        <v>99</v>
      </c>
      <c r="B11" s="9"/>
      <c r="C11" s="53" t="s">
        <v>108</v>
      </c>
      <c r="D11" s="12" t="s">
        <v>26</v>
      </c>
      <c r="E11" s="12">
        <v>1</v>
      </c>
      <c r="F11" s="11">
        <v>13000000</v>
      </c>
      <c r="G11" s="11">
        <v>13000000</v>
      </c>
      <c r="H11" s="12" t="s">
        <v>58</v>
      </c>
      <c r="I11" s="53" t="s">
        <v>108</v>
      </c>
    </row>
    <row r="12" spans="1:9" ht="38.25" x14ac:dyDescent="0.25">
      <c r="A12" s="30" t="s">
        <v>100</v>
      </c>
      <c r="B12" s="9"/>
      <c r="C12" s="53" t="s">
        <v>108</v>
      </c>
      <c r="D12" s="12" t="s">
        <v>26</v>
      </c>
      <c r="E12" s="12">
        <v>1</v>
      </c>
      <c r="F12" s="11">
        <v>10000000</v>
      </c>
      <c r="G12" s="11">
        <v>10000000</v>
      </c>
      <c r="H12" s="12" t="s">
        <v>58</v>
      </c>
      <c r="I12" s="53" t="s">
        <v>108</v>
      </c>
    </row>
    <row r="13" spans="1:9" ht="57" customHeight="1" x14ac:dyDescent="0.25">
      <c r="A13" s="30" t="s">
        <v>101</v>
      </c>
      <c r="B13" s="9"/>
      <c r="C13" s="53" t="s">
        <v>108</v>
      </c>
      <c r="D13" s="12" t="s">
        <v>26</v>
      </c>
      <c r="E13" s="12">
        <v>1</v>
      </c>
      <c r="F13" s="11">
        <v>9000000</v>
      </c>
      <c r="G13" s="11">
        <v>9000000</v>
      </c>
      <c r="H13" s="12" t="s">
        <v>58</v>
      </c>
      <c r="I13" s="53" t="s">
        <v>108</v>
      </c>
    </row>
    <row r="14" spans="1:9" ht="51" x14ac:dyDescent="0.25">
      <c r="A14" s="30" t="s">
        <v>102</v>
      </c>
      <c r="B14" s="9"/>
      <c r="C14" s="53" t="s">
        <v>108</v>
      </c>
      <c r="D14" s="12" t="s">
        <v>26</v>
      </c>
      <c r="E14" s="12">
        <v>1</v>
      </c>
      <c r="F14" s="11">
        <v>9000000</v>
      </c>
      <c r="G14" s="11">
        <v>9000000</v>
      </c>
      <c r="H14" s="12" t="s">
        <v>58</v>
      </c>
      <c r="I14" s="53" t="s">
        <v>108</v>
      </c>
    </row>
    <row r="15" spans="1:9" ht="25.5" x14ac:dyDescent="0.25">
      <c r="A15" s="30" t="s">
        <v>103</v>
      </c>
      <c r="B15" s="9"/>
      <c r="C15" s="53" t="s">
        <v>108</v>
      </c>
      <c r="D15" s="12" t="s">
        <v>26</v>
      </c>
      <c r="E15" s="12">
        <v>1</v>
      </c>
      <c r="F15" s="11">
        <v>9000000</v>
      </c>
      <c r="G15" s="11">
        <v>9000000</v>
      </c>
      <c r="H15" s="12" t="s">
        <v>58</v>
      </c>
      <c r="I15" s="53" t="s">
        <v>108</v>
      </c>
    </row>
    <row r="16" spans="1:9" ht="38.25" x14ac:dyDescent="0.25">
      <c r="A16" s="30" t="s">
        <v>105</v>
      </c>
      <c r="B16" s="9"/>
      <c r="C16" s="53" t="s">
        <v>108</v>
      </c>
      <c r="D16" s="12" t="s">
        <v>26</v>
      </c>
      <c r="E16" s="12">
        <v>1</v>
      </c>
      <c r="F16" s="11">
        <v>10000000</v>
      </c>
      <c r="G16" s="11">
        <v>10000000</v>
      </c>
      <c r="H16" s="12" t="s">
        <v>58</v>
      </c>
      <c r="I16" s="53" t="s">
        <v>108</v>
      </c>
    </row>
    <row r="17" spans="1:9" ht="38.25" x14ac:dyDescent="0.25">
      <c r="A17" s="30" t="s">
        <v>104</v>
      </c>
      <c r="B17" s="9"/>
      <c r="C17" s="53" t="s">
        <v>108</v>
      </c>
      <c r="D17" s="12" t="s">
        <v>26</v>
      </c>
      <c r="E17" s="12">
        <v>1</v>
      </c>
      <c r="F17" s="11">
        <v>10000000</v>
      </c>
      <c r="G17" s="11">
        <v>10000000</v>
      </c>
      <c r="H17" s="12" t="s">
        <v>58</v>
      </c>
      <c r="I17" s="53" t="s">
        <v>108</v>
      </c>
    </row>
    <row r="18" spans="1:9" ht="38.25" x14ac:dyDescent="0.25">
      <c r="A18" s="30" t="s">
        <v>106</v>
      </c>
      <c r="B18" s="9"/>
      <c r="C18" s="53" t="s">
        <v>108</v>
      </c>
      <c r="D18" s="12" t="s">
        <v>26</v>
      </c>
      <c r="E18" s="12">
        <v>1</v>
      </c>
      <c r="F18" s="11">
        <v>10000000</v>
      </c>
      <c r="G18" s="11">
        <v>10000000</v>
      </c>
      <c r="H18" s="12" t="s">
        <v>58</v>
      </c>
      <c r="I18" s="53" t="s">
        <v>108</v>
      </c>
    </row>
    <row r="19" spans="1:9" ht="38.25" x14ac:dyDescent="0.25">
      <c r="A19" s="60" t="s">
        <v>107</v>
      </c>
      <c r="B19" s="67"/>
      <c r="C19" s="50" t="s">
        <v>108</v>
      </c>
      <c r="D19" s="51" t="s">
        <v>26</v>
      </c>
      <c r="E19" s="51">
        <v>1</v>
      </c>
      <c r="F19" s="68">
        <v>9000000</v>
      </c>
      <c r="G19" s="68">
        <v>9000000</v>
      </c>
      <c r="H19" s="51" t="s">
        <v>58</v>
      </c>
      <c r="I19" s="50" t="s">
        <v>108</v>
      </c>
    </row>
    <row r="20" spans="1:9" x14ac:dyDescent="0.25">
      <c r="A20" s="69" t="s">
        <v>1</v>
      </c>
      <c r="B20" s="70"/>
      <c r="C20" s="70"/>
      <c r="D20" s="70"/>
      <c r="E20" s="70"/>
      <c r="F20" s="71"/>
      <c r="G20" s="71">
        <f>SUM(G10:G19)</f>
        <v>90271431.200000003</v>
      </c>
      <c r="H20" s="70"/>
      <c r="I20" s="70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31"/>
      <c r="B22" s="31"/>
      <c r="C22" s="31"/>
      <c r="D22" s="31"/>
      <c r="E22" s="31"/>
      <c r="F22" s="31"/>
      <c r="G22" s="31"/>
      <c r="H22" s="31"/>
      <c r="I22" s="31"/>
    </row>
    <row r="23" spans="1:9" x14ac:dyDescent="0.25">
      <c r="A23" s="31"/>
      <c r="B23" s="31"/>
      <c r="C23" s="31"/>
      <c r="D23" s="31"/>
      <c r="E23" s="31"/>
      <c r="F23" s="31"/>
      <c r="G23" s="31"/>
      <c r="H23" s="31"/>
      <c r="I23" s="31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D9" sqref="D9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376" t="s">
        <v>154</v>
      </c>
      <c r="C2" s="376"/>
      <c r="D2" s="376"/>
      <c r="E2" s="376"/>
      <c r="F2" s="376"/>
      <c r="G2" s="376"/>
      <c r="H2" s="376"/>
      <c r="I2" s="120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189</v>
      </c>
      <c r="J5" s="46" t="s">
        <v>46</v>
      </c>
      <c r="K5" s="1"/>
    </row>
    <row r="6" spans="1:11" ht="72.75" customHeight="1" x14ac:dyDescent="0.25">
      <c r="A6" s="383" t="s">
        <v>54</v>
      </c>
      <c r="B6" s="385" t="s">
        <v>153</v>
      </c>
      <c r="C6" s="8" t="s">
        <v>3</v>
      </c>
      <c r="D6" s="373" t="s">
        <v>26</v>
      </c>
      <c r="E6" s="373">
        <v>1</v>
      </c>
      <c r="F6" s="363">
        <f>G6/E6</f>
        <v>1100000</v>
      </c>
      <c r="G6" s="363">
        <v>1100000</v>
      </c>
      <c r="H6" s="365" t="s">
        <v>110</v>
      </c>
      <c r="I6" s="117"/>
      <c r="J6" s="370" t="s">
        <v>3</v>
      </c>
      <c r="K6" s="1"/>
    </row>
    <row r="7" spans="1:11" ht="102" hidden="1" customHeight="1" x14ac:dyDescent="0.25">
      <c r="A7" s="384"/>
      <c r="B7" s="385"/>
      <c r="C7" s="28" t="s">
        <v>32</v>
      </c>
      <c r="D7" s="374"/>
      <c r="E7" s="374"/>
      <c r="F7" s="364"/>
      <c r="G7" s="364"/>
      <c r="H7" s="366"/>
      <c r="I7" s="118"/>
      <c r="J7" s="371"/>
      <c r="K7" s="1"/>
    </row>
    <row r="8" spans="1:11" ht="38.25" x14ac:dyDescent="0.25">
      <c r="A8" s="107" t="s">
        <v>39</v>
      </c>
      <c r="B8" s="87" t="s">
        <v>153</v>
      </c>
      <c r="C8" s="28" t="s">
        <v>38</v>
      </c>
      <c r="D8" s="12" t="s">
        <v>26</v>
      </c>
      <c r="E8" s="12">
        <v>1</v>
      </c>
      <c r="F8" s="129">
        <v>49904.480000000003</v>
      </c>
      <c r="G8" s="13">
        <v>49904.480000000003</v>
      </c>
      <c r="H8" s="13" t="s">
        <v>109</v>
      </c>
      <c r="I8" s="124"/>
      <c r="J8" s="28" t="s">
        <v>38</v>
      </c>
      <c r="K8" s="1"/>
    </row>
    <row r="9" spans="1:11" ht="51.75" thickBot="1" x14ac:dyDescent="0.3">
      <c r="A9" s="107" t="s">
        <v>39</v>
      </c>
      <c r="B9" s="175" t="s">
        <v>153</v>
      </c>
      <c r="C9" s="28" t="s">
        <v>38</v>
      </c>
      <c r="D9" s="177" t="s">
        <v>26</v>
      </c>
      <c r="E9" s="177">
        <v>1</v>
      </c>
      <c r="F9" s="176">
        <v>37751.120000000003</v>
      </c>
      <c r="G9" s="176">
        <v>37751.120000000003</v>
      </c>
      <c r="H9" s="176" t="s">
        <v>109</v>
      </c>
      <c r="I9" s="176"/>
      <c r="J9" s="28" t="s">
        <v>228</v>
      </c>
      <c r="K9" s="1"/>
    </row>
    <row r="10" spans="1:11" ht="15.75" thickBot="1" x14ac:dyDescent="0.3">
      <c r="A10" s="20"/>
      <c r="B10" s="20"/>
      <c r="C10" s="20"/>
      <c r="D10" s="18"/>
      <c r="E10" s="18"/>
      <c r="F10" s="18"/>
      <c r="G10" s="21">
        <f>SUM(G6:G9)</f>
        <v>1187655.6000000001</v>
      </c>
      <c r="H10" s="96"/>
      <c r="I10" s="115"/>
      <c r="J10" s="32"/>
      <c r="K10" s="1"/>
    </row>
    <row r="11" spans="1:11" ht="38.25" x14ac:dyDescent="0.25">
      <c r="A11" s="221" t="s">
        <v>247</v>
      </c>
      <c r="B11" s="219" t="s">
        <v>226</v>
      </c>
      <c r="C11" s="219" t="s">
        <v>241</v>
      </c>
      <c r="D11" s="220" t="s">
        <v>242</v>
      </c>
      <c r="E11" s="220">
        <v>500</v>
      </c>
      <c r="F11" s="218">
        <f>G11/E11</f>
        <v>202</v>
      </c>
      <c r="G11" s="218">
        <v>101000</v>
      </c>
      <c r="H11" s="140" t="s">
        <v>58</v>
      </c>
      <c r="I11" s="217" t="s">
        <v>362</v>
      </c>
      <c r="J11" s="219" t="s">
        <v>345</v>
      </c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20"/>
  <sheetViews>
    <sheetView workbookViewId="0">
      <selection activeCell="D16" sqref="D16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x14ac:dyDescent="0.25">
      <c r="A4" s="1"/>
      <c r="B4" s="376" t="s">
        <v>155</v>
      </c>
      <c r="C4" s="376"/>
      <c r="D4" s="376"/>
      <c r="E4" s="376"/>
      <c r="F4" s="376"/>
      <c r="G4" s="376"/>
      <c r="H4" s="376"/>
      <c r="I4" s="101"/>
      <c r="J4" s="1"/>
      <c r="K4" s="1"/>
      <c r="L4" s="1"/>
    </row>
    <row r="5" spans="1:17" x14ac:dyDescent="0.25">
      <c r="A5" s="1"/>
      <c r="B5" s="49"/>
      <c r="C5" s="49"/>
      <c r="D5" s="49"/>
      <c r="E5" s="49"/>
      <c r="F5" s="49"/>
      <c r="G5" s="49"/>
      <c r="H5" s="49"/>
      <c r="I5" s="101"/>
      <c r="J5" s="1"/>
      <c r="K5" s="1"/>
      <c r="L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25.5" x14ac:dyDescent="0.25">
      <c r="A7" s="46" t="s">
        <v>48</v>
      </c>
      <c r="B7" s="46" t="s">
        <v>47</v>
      </c>
      <c r="C7" s="46" t="s">
        <v>44</v>
      </c>
      <c r="D7" s="46" t="s">
        <v>7</v>
      </c>
      <c r="E7" s="46" t="s">
        <v>0</v>
      </c>
      <c r="F7" s="46" t="s">
        <v>22</v>
      </c>
      <c r="G7" s="36" t="s">
        <v>51</v>
      </c>
      <c r="H7" s="46" t="s">
        <v>45</v>
      </c>
      <c r="I7" s="46" t="s">
        <v>178</v>
      </c>
      <c r="J7" s="46" t="s">
        <v>46</v>
      </c>
      <c r="K7" s="1"/>
      <c r="L7" s="1"/>
    </row>
    <row r="8" spans="1:17" ht="15" customHeight="1" x14ac:dyDescent="0.25">
      <c r="A8" s="370" t="s">
        <v>39</v>
      </c>
      <c r="B8" s="372" t="s">
        <v>156</v>
      </c>
      <c r="C8" s="367" t="s">
        <v>60</v>
      </c>
      <c r="D8" s="373" t="s">
        <v>26</v>
      </c>
      <c r="E8" s="373">
        <v>1</v>
      </c>
      <c r="F8" s="363">
        <v>20320.16</v>
      </c>
      <c r="G8" s="363">
        <v>20320.16</v>
      </c>
      <c r="H8" s="365" t="s">
        <v>109</v>
      </c>
      <c r="I8" s="99"/>
      <c r="J8" s="370" t="s">
        <v>60</v>
      </c>
      <c r="K8" s="1"/>
      <c r="L8" s="1"/>
    </row>
    <row r="9" spans="1:17" ht="51.75" customHeight="1" x14ac:dyDescent="0.25">
      <c r="A9" s="371"/>
      <c r="B9" s="368"/>
      <c r="C9" s="368"/>
      <c r="D9" s="374"/>
      <c r="E9" s="374"/>
      <c r="F9" s="364"/>
      <c r="G9" s="364"/>
      <c r="H9" s="366"/>
      <c r="I9" s="100" t="s">
        <v>237</v>
      </c>
      <c r="J9" s="371"/>
      <c r="K9" s="1"/>
      <c r="L9" s="1"/>
    </row>
    <row r="10" spans="1:17" ht="51.75" customHeight="1" x14ac:dyDescent="0.25">
      <c r="A10" s="231" t="s">
        <v>39</v>
      </c>
      <c r="B10" s="230" t="s">
        <v>156</v>
      </c>
      <c r="C10" s="230" t="s">
        <v>60</v>
      </c>
      <c r="D10" s="233" t="s">
        <v>306</v>
      </c>
      <c r="E10" s="233">
        <v>1</v>
      </c>
      <c r="F10" s="232">
        <v>66959.199999999997</v>
      </c>
      <c r="G10" s="232">
        <v>66959.199999999997</v>
      </c>
      <c r="H10" s="234" t="s">
        <v>109</v>
      </c>
      <c r="I10" s="234"/>
      <c r="J10" s="229" t="s">
        <v>60</v>
      </c>
      <c r="K10" s="1"/>
      <c r="L10" s="1"/>
    </row>
    <row r="11" spans="1:17" ht="34.5" customHeight="1" thickBot="1" x14ac:dyDescent="0.3">
      <c r="A11" s="229" t="s">
        <v>181</v>
      </c>
      <c r="B11" s="227" t="s">
        <v>182</v>
      </c>
      <c r="C11" s="227" t="s">
        <v>138</v>
      </c>
      <c r="D11" s="228" t="s">
        <v>26</v>
      </c>
      <c r="E11" s="228">
        <v>1</v>
      </c>
      <c r="F11" s="257">
        <v>1235425.5</v>
      </c>
      <c r="G11" s="257">
        <v>1235425.5</v>
      </c>
      <c r="H11" s="225" t="s">
        <v>183</v>
      </c>
      <c r="I11" s="225" t="s">
        <v>237</v>
      </c>
      <c r="J11" s="103" t="s">
        <v>138</v>
      </c>
      <c r="K11" s="1"/>
      <c r="L11" s="1"/>
      <c r="Q11">
        <v>7</v>
      </c>
    </row>
    <row r="12" spans="1:17" x14ac:dyDescent="0.25">
      <c r="A12" s="93"/>
      <c r="B12" s="93"/>
      <c r="C12" s="93"/>
      <c r="D12" s="94"/>
      <c r="E12" s="168"/>
      <c r="F12" s="168"/>
      <c r="G12" s="166">
        <f>SUM(G8:G11)</f>
        <v>1322704.8600000001</v>
      </c>
      <c r="H12" s="169"/>
      <c r="I12" s="127"/>
      <c r="J12" s="131"/>
      <c r="K12" s="1"/>
      <c r="L12" s="1"/>
    </row>
    <row r="13" spans="1:17" ht="25.5" x14ac:dyDescent="0.25">
      <c r="A13" s="161" t="s">
        <v>357</v>
      </c>
      <c r="B13" s="162" t="s">
        <v>196</v>
      </c>
      <c r="C13" s="160" t="s">
        <v>56</v>
      </c>
      <c r="D13" s="162" t="s">
        <v>6</v>
      </c>
      <c r="E13" s="162">
        <v>2</v>
      </c>
      <c r="F13" s="163">
        <v>1398000</v>
      </c>
      <c r="G13" s="163">
        <f>E13*F13</f>
        <v>2796000</v>
      </c>
      <c r="H13" s="162" t="s">
        <v>141</v>
      </c>
      <c r="I13" s="190" t="s">
        <v>237</v>
      </c>
      <c r="J13" s="9" t="s">
        <v>214</v>
      </c>
      <c r="K13" s="1"/>
      <c r="L13" s="1"/>
    </row>
    <row r="14" spans="1:17" ht="38.25" x14ac:dyDescent="0.25">
      <c r="A14" s="293" t="s">
        <v>358</v>
      </c>
      <c r="B14" s="295" t="s">
        <v>347</v>
      </c>
      <c r="C14" s="292" t="s">
        <v>76</v>
      </c>
      <c r="D14" s="295" t="s">
        <v>6</v>
      </c>
      <c r="E14" s="295">
        <v>1</v>
      </c>
      <c r="F14" s="294">
        <v>1400000</v>
      </c>
      <c r="G14" s="294">
        <v>1400000</v>
      </c>
      <c r="H14" s="295" t="s">
        <v>354</v>
      </c>
      <c r="I14" s="9"/>
      <c r="J14" s="9" t="s">
        <v>356</v>
      </c>
      <c r="K14" s="1"/>
      <c r="L14" s="1"/>
    </row>
    <row r="15" spans="1:17" x14ac:dyDescent="0.25">
      <c r="A15" s="3"/>
      <c r="B15" s="3"/>
      <c r="C15" s="3"/>
      <c r="D15" s="3"/>
      <c r="E15" s="159"/>
      <c r="F15" s="158"/>
      <c r="G15" s="158"/>
      <c r="H15" s="159"/>
      <c r="I15" s="3"/>
      <c r="J15" s="3"/>
      <c r="K15" s="1"/>
      <c r="L15" s="1"/>
    </row>
    <row r="16" spans="1:17" x14ac:dyDescent="0.25">
      <c r="A16" s="7"/>
      <c r="B16" s="7"/>
      <c r="C16" s="7"/>
      <c r="D16" s="73"/>
      <c r="E16" s="170"/>
      <c r="F16" s="171"/>
      <c r="G16" s="167">
        <f>SUM(G13:G15)</f>
        <v>4196000</v>
      </c>
      <c r="H16" s="171"/>
      <c r="I16" s="75"/>
      <c r="J16" s="73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workbookViewId="0">
      <selection activeCell="H20" sqref="H2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5"/>
      <c r="B2" s="376" t="s">
        <v>157</v>
      </c>
      <c r="C2" s="376"/>
      <c r="D2" s="376"/>
      <c r="E2" s="376"/>
      <c r="F2" s="376"/>
      <c r="G2" s="376"/>
      <c r="H2" s="376"/>
      <c r="I2" s="101"/>
      <c r="J2" s="15"/>
      <c r="K2" s="15"/>
    </row>
    <row r="3" spans="1:11" ht="11.25" customHeight="1" x14ac:dyDescent="0.25">
      <c r="A3" s="15"/>
      <c r="B3" s="49"/>
      <c r="C3" s="49"/>
      <c r="D3" s="49"/>
      <c r="E3" s="49"/>
      <c r="F3" s="49"/>
      <c r="G3" s="49"/>
      <c r="H3" s="49"/>
      <c r="I3" s="101"/>
      <c r="J3" s="15"/>
      <c r="K3" s="15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51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  <c r="K5" s="15"/>
    </row>
    <row r="6" spans="1:11" x14ac:dyDescent="0.25">
      <c r="A6" s="370" t="s">
        <v>179</v>
      </c>
      <c r="B6" s="370" t="s">
        <v>184</v>
      </c>
      <c r="C6" s="370" t="s">
        <v>14</v>
      </c>
      <c r="D6" s="373" t="s">
        <v>43</v>
      </c>
      <c r="E6" s="373">
        <v>1</v>
      </c>
      <c r="F6" s="363" t="s">
        <v>180</v>
      </c>
      <c r="G6" s="363">
        <v>663612</v>
      </c>
      <c r="H6" s="365" t="s">
        <v>58</v>
      </c>
      <c r="I6" s="369" t="s">
        <v>237</v>
      </c>
      <c r="J6" s="367" t="s">
        <v>14</v>
      </c>
      <c r="K6" s="15"/>
    </row>
    <row r="7" spans="1:11" ht="27" customHeight="1" x14ac:dyDescent="0.25">
      <c r="A7" s="371"/>
      <c r="B7" s="371"/>
      <c r="C7" s="371"/>
      <c r="D7" s="374"/>
      <c r="E7" s="374"/>
      <c r="F7" s="364"/>
      <c r="G7" s="364"/>
      <c r="H7" s="366"/>
      <c r="I7" s="366"/>
      <c r="J7" s="368"/>
      <c r="K7" s="15"/>
    </row>
    <row r="8" spans="1:11" ht="15.75" thickBot="1" x14ac:dyDescent="0.3">
      <c r="A8" s="27"/>
      <c r="B8" s="53"/>
      <c r="C8" s="53"/>
      <c r="D8" s="12"/>
      <c r="E8" s="12"/>
      <c r="F8" s="13"/>
      <c r="G8" s="13"/>
      <c r="H8" s="54"/>
      <c r="I8" s="104"/>
      <c r="J8" s="53"/>
      <c r="K8" s="15"/>
    </row>
    <row r="9" spans="1:11" x14ac:dyDescent="0.25">
      <c r="A9" s="93"/>
      <c r="B9" s="93"/>
      <c r="C9" s="93"/>
      <c r="D9" s="94"/>
      <c r="E9" s="94"/>
      <c r="F9" s="94"/>
      <c r="G9" s="95">
        <f>SUM(G6:G8)</f>
        <v>663612</v>
      </c>
      <c r="H9" s="96"/>
      <c r="I9" s="127"/>
      <c r="J9" s="131"/>
      <c r="K9" s="15"/>
    </row>
    <row r="10" spans="1:11" ht="28.5" customHeight="1" x14ac:dyDescent="0.25">
      <c r="A10" s="331" t="s">
        <v>244</v>
      </c>
      <c r="B10" s="331" t="s">
        <v>245</v>
      </c>
      <c r="C10" s="331" t="s">
        <v>241</v>
      </c>
      <c r="D10" s="332" t="s">
        <v>242</v>
      </c>
      <c r="E10" s="351">
        <v>600</v>
      </c>
      <c r="F10" s="351">
        <f>G10/E10</f>
        <v>202</v>
      </c>
      <c r="G10" s="350">
        <v>121200</v>
      </c>
      <c r="H10" s="332" t="s">
        <v>58</v>
      </c>
      <c r="I10" s="358"/>
      <c r="J10" s="331" t="s">
        <v>246</v>
      </c>
      <c r="K10" s="15"/>
    </row>
    <row r="11" spans="1:11" ht="45" x14ac:dyDescent="0.25">
      <c r="A11" s="330" t="s">
        <v>378</v>
      </c>
      <c r="B11" s="331" t="s">
        <v>347</v>
      </c>
      <c r="C11" s="331" t="s">
        <v>56</v>
      </c>
      <c r="D11" s="332" t="s">
        <v>6</v>
      </c>
      <c r="E11" s="332">
        <v>1</v>
      </c>
      <c r="F11" s="333">
        <v>2337663</v>
      </c>
      <c r="G11" s="333">
        <v>2337663</v>
      </c>
      <c r="H11" s="332" t="s">
        <v>58</v>
      </c>
      <c r="I11" s="332" t="s">
        <v>237</v>
      </c>
      <c r="J11" s="331" t="s">
        <v>379</v>
      </c>
      <c r="K11" s="15"/>
    </row>
    <row r="12" spans="1:11" x14ac:dyDescent="0.25">
      <c r="A12" s="238"/>
      <c r="B12" s="238"/>
      <c r="C12" s="238"/>
      <c r="D12" s="238"/>
      <c r="E12" s="238"/>
      <c r="F12" s="238"/>
      <c r="G12" s="334">
        <f>SUM(G10:G11)</f>
        <v>2458863</v>
      </c>
      <c r="H12" s="238"/>
      <c r="I12" s="238"/>
      <c r="J12" s="238"/>
      <c r="K12" s="15"/>
    </row>
    <row r="13" spans="1:1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16"/>
  <sheetViews>
    <sheetView workbookViewId="0">
      <selection activeCell="H25" sqref="H25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376" t="s">
        <v>236</v>
      </c>
      <c r="C4" s="376"/>
      <c r="D4" s="376"/>
      <c r="E4" s="376"/>
      <c r="F4" s="376"/>
      <c r="G4" s="376"/>
      <c r="H4" s="376"/>
      <c r="I4" s="120"/>
      <c r="J4" s="1"/>
    </row>
    <row r="5" spans="1:10" x14ac:dyDescent="0.25">
      <c r="A5" s="1"/>
      <c r="B5" s="49"/>
      <c r="C5" s="49"/>
      <c r="D5" s="49"/>
      <c r="E5" s="49"/>
      <c r="F5" s="49"/>
      <c r="G5" s="49"/>
      <c r="H5" s="49"/>
      <c r="I5" s="120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5.5" x14ac:dyDescent="0.25">
      <c r="A7" s="46" t="s">
        <v>48</v>
      </c>
      <c r="B7" s="46" t="s">
        <v>47</v>
      </c>
      <c r="C7" s="46" t="s">
        <v>44</v>
      </c>
      <c r="D7" s="46" t="s">
        <v>7</v>
      </c>
      <c r="E7" s="46" t="s">
        <v>0</v>
      </c>
      <c r="F7" s="46" t="s">
        <v>22</v>
      </c>
      <c r="G7" s="36" t="s">
        <v>51</v>
      </c>
      <c r="H7" s="46" t="s">
        <v>45</v>
      </c>
      <c r="I7" s="46" t="s">
        <v>178</v>
      </c>
      <c r="J7" s="46" t="s">
        <v>46</v>
      </c>
    </row>
    <row r="8" spans="1:10" ht="15" customHeight="1" x14ac:dyDescent="0.25">
      <c r="A8" s="370" t="s">
        <v>61</v>
      </c>
      <c r="B8" s="372" t="s">
        <v>156</v>
      </c>
      <c r="C8" s="367" t="s">
        <v>62</v>
      </c>
      <c r="D8" s="373" t="s">
        <v>6</v>
      </c>
      <c r="E8" s="373">
        <v>1</v>
      </c>
      <c r="F8" s="363">
        <v>1307000</v>
      </c>
      <c r="G8" s="363">
        <v>1307000</v>
      </c>
      <c r="H8" s="365" t="s">
        <v>82</v>
      </c>
      <c r="I8" s="369" t="s">
        <v>237</v>
      </c>
      <c r="J8" s="367" t="s">
        <v>81</v>
      </c>
    </row>
    <row r="9" spans="1:10" ht="31.5" customHeight="1" x14ac:dyDescent="0.25">
      <c r="A9" s="371"/>
      <c r="B9" s="368"/>
      <c r="C9" s="368"/>
      <c r="D9" s="374"/>
      <c r="E9" s="374"/>
      <c r="F9" s="364"/>
      <c r="G9" s="364"/>
      <c r="H9" s="366"/>
      <c r="I9" s="366"/>
      <c r="J9" s="368"/>
    </row>
    <row r="10" spans="1:10" ht="30" customHeight="1" x14ac:dyDescent="0.25">
      <c r="A10" s="189" t="s">
        <v>231</v>
      </c>
      <c r="B10" s="53" t="s">
        <v>226</v>
      </c>
      <c r="C10" s="53" t="s">
        <v>62</v>
      </c>
      <c r="D10" s="12" t="s">
        <v>6</v>
      </c>
      <c r="E10" s="12">
        <v>1</v>
      </c>
      <c r="F10" s="13">
        <v>4885000</v>
      </c>
      <c r="G10" s="13">
        <v>4885000</v>
      </c>
      <c r="H10" s="54" t="s">
        <v>232</v>
      </c>
      <c r="I10" s="125" t="s">
        <v>237</v>
      </c>
      <c r="J10" s="53" t="s">
        <v>233</v>
      </c>
    </row>
    <row r="11" spans="1:10" ht="30" customHeight="1" thickBot="1" x14ac:dyDescent="0.3">
      <c r="A11" s="189" t="s">
        <v>234</v>
      </c>
      <c r="B11" s="186" t="s">
        <v>226</v>
      </c>
      <c r="C11" s="188" t="s">
        <v>62</v>
      </c>
      <c r="D11" s="187" t="s">
        <v>6</v>
      </c>
      <c r="E11" s="187">
        <v>1</v>
      </c>
      <c r="F11" s="185">
        <v>7627600</v>
      </c>
      <c r="G11" s="185">
        <v>7627600</v>
      </c>
      <c r="H11" s="184"/>
      <c r="I11" s="126"/>
      <c r="J11" s="92" t="s">
        <v>235</v>
      </c>
    </row>
    <row r="12" spans="1:10" ht="19.5" customHeight="1" thickBot="1" x14ac:dyDescent="0.3">
      <c r="A12" s="191"/>
      <c r="B12" s="20"/>
      <c r="C12" s="20"/>
      <c r="D12" s="18"/>
      <c r="E12" s="18"/>
      <c r="F12" s="18"/>
      <c r="G12" s="23">
        <f>SUM(G8:G11)</f>
        <v>13819600</v>
      </c>
      <c r="H12" s="19"/>
      <c r="I12" s="115"/>
      <c r="J12" s="32"/>
    </row>
    <row r="13" spans="1:10" ht="15" customHeight="1" x14ac:dyDescent="0.25">
      <c r="A13" s="370" t="s">
        <v>137</v>
      </c>
      <c r="B13" s="372" t="s">
        <v>158</v>
      </c>
      <c r="C13" s="367" t="s">
        <v>138</v>
      </c>
      <c r="D13" s="373" t="s">
        <v>6</v>
      </c>
      <c r="E13" s="373">
        <v>1</v>
      </c>
      <c r="F13" s="363">
        <v>1297000</v>
      </c>
      <c r="G13" s="363">
        <v>1297000</v>
      </c>
      <c r="H13" s="365" t="s">
        <v>139</v>
      </c>
      <c r="I13" s="386"/>
      <c r="J13" s="367" t="s">
        <v>138</v>
      </c>
    </row>
    <row r="14" spans="1:10" x14ac:dyDescent="0.25">
      <c r="A14" s="371"/>
      <c r="B14" s="368"/>
      <c r="C14" s="368"/>
      <c r="D14" s="374"/>
      <c r="E14" s="374"/>
      <c r="F14" s="364"/>
      <c r="G14" s="364"/>
      <c r="H14" s="366"/>
      <c r="I14" s="366"/>
      <c r="J14" s="368"/>
    </row>
    <row r="15" spans="1:10" ht="15.75" thickBot="1" x14ac:dyDescent="0.3">
      <c r="A15" s="82"/>
      <c r="B15" s="80"/>
      <c r="C15" s="80"/>
      <c r="D15" s="84"/>
      <c r="E15" s="84"/>
      <c r="F15" s="83"/>
      <c r="G15" s="83"/>
      <c r="H15" s="81"/>
      <c r="I15" s="125"/>
      <c r="J15" s="80"/>
    </row>
    <row r="16" spans="1:10" ht="15.75" thickBot="1" x14ac:dyDescent="0.3">
      <c r="A16" s="20"/>
      <c r="B16" s="20"/>
      <c r="C16" s="20"/>
      <c r="D16" s="18"/>
      <c r="E16" s="18"/>
      <c r="F16" s="18"/>
      <c r="G16" s="23">
        <f>SUM(G13:G15)</f>
        <v>1297000</v>
      </c>
      <c r="H16" s="19"/>
      <c r="I16" s="115"/>
      <c r="J16" s="32"/>
    </row>
  </sheetData>
  <mergeCells count="21"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  <mergeCell ref="F13:F14"/>
    <mergeCell ref="G13:G14"/>
    <mergeCell ref="H13:H14"/>
    <mergeCell ref="J13:J14"/>
    <mergeCell ref="A13:A14"/>
    <mergeCell ref="B13:B14"/>
    <mergeCell ref="C13:C14"/>
    <mergeCell ref="D13:D14"/>
    <mergeCell ref="E13:E14"/>
    <mergeCell ref="I13:I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topLeftCell="A36" workbookViewId="0">
      <selection activeCell="F52" sqref="F52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4"/>
      <c r="C2" s="392" t="s">
        <v>159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4"/>
      <c r="M3" s="1"/>
      <c r="N3" s="1"/>
      <c r="O3" s="1"/>
      <c r="P3" s="1"/>
      <c r="Q3" s="1"/>
      <c r="R3" s="1"/>
    </row>
    <row r="5" spans="1:18" ht="25.5" x14ac:dyDescent="0.25">
      <c r="A5" s="46" t="s">
        <v>48</v>
      </c>
      <c r="B5" s="46" t="s">
        <v>47</v>
      </c>
      <c r="C5" s="46" t="s">
        <v>44</v>
      </c>
      <c r="D5" s="46" t="s">
        <v>7</v>
      </c>
      <c r="E5" s="46" t="s">
        <v>0</v>
      </c>
      <c r="F5" s="46" t="s">
        <v>22</v>
      </c>
      <c r="G5" s="36" t="s">
        <v>51</v>
      </c>
      <c r="H5" s="46" t="s">
        <v>45</v>
      </c>
      <c r="I5" s="46" t="s">
        <v>178</v>
      </c>
      <c r="J5" s="46" t="s">
        <v>46</v>
      </c>
    </row>
    <row r="6" spans="1:18" x14ac:dyDescent="0.25">
      <c r="A6" s="387" t="s">
        <v>41</v>
      </c>
      <c r="B6" s="389"/>
      <c r="C6" s="391" t="s">
        <v>186</v>
      </c>
      <c r="D6" s="395" t="s">
        <v>26</v>
      </c>
      <c r="E6" s="395">
        <v>1</v>
      </c>
      <c r="F6" s="397">
        <v>66959.199999999997</v>
      </c>
      <c r="G6" s="397">
        <v>66959.199999999997</v>
      </c>
      <c r="H6" s="399" t="s">
        <v>58</v>
      </c>
      <c r="I6" s="393"/>
      <c r="J6" s="391" t="s">
        <v>186</v>
      </c>
    </row>
    <row r="7" spans="1:18" x14ac:dyDescent="0.25">
      <c r="A7" s="388"/>
      <c r="B7" s="390"/>
      <c r="C7" s="390"/>
      <c r="D7" s="396"/>
      <c r="E7" s="396"/>
      <c r="F7" s="398"/>
      <c r="G7" s="398"/>
      <c r="H7" s="394"/>
      <c r="I7" s="394"/>
      <c r="J7" s="390"/>
    </row>
    <row r="8" spans="1:18" ht="25.5" x14ac:dyDescent="0.25">
      <c r="A8" s="27" t="s">
        <v>224</v>
      </c>
      <c r="B8" s="22" t="s">
        <v>226</v>
      </c>
      <c r="C8" s="22" t="s">
        <v>14</v>
      </c>
      <c r="D8" s="12" t="s">
        <v>26</v>
      </c>
      <c r="E8" s="12">
        <v>1</v>
      </c>
      <c r="F8" s="13">
        <v>562837</v>
      </c>
      <c r="G8" s="13">
        <v>562837</v>
      </c>
      <c r="H8" s="14" t="s">
        <v>58</v>
      </c>
      <c r="I8" s="125" t="s">
        <v>237</v>
      </c>
      <c r="J8" s="22" t="s">
        <v>14</v>
      </c>
    </row>
    <row r="9" spans="1:18" ht="77.25" customHeight="1" x14ac:dyDescent="0.25">
      <c r="A9" s="231" t="s">
        <v>225</v>
      </c>
      <c r="B9" s="230" t="s">
        <v>226</v>
      </c>
      <c r="C9" s="230" t="s">
        <v>192</v>
      </c>
      <c r="D9" s="233" t="s">
        <v>26</v>
      </c>
      <c r="E9" s="233">
        <v>1</v>
      </c>
      <c r="F9" s="232">
        <v>500000</v>
      </c>
      <c r="G9" s="232">
        <v>500000</v>
      </c>
      <c r="H9" s="234" t="s">
        <v>63</v>
      </c>
      <c r="I9" s="234"/>
      <c r="J9" s="92" t="s">
        <v>227</v>
      </c>
    </row>
    <row r="10" spans="1:18" ht="77.25" customHeight="1" x14ac:dyDescent="0.25">
      <c r="A10" s="231" t="s">
        <v>344</v>
      </c>
      <c r="B10" s="230" t="s">
        <v>248</v>
      </c>
      <c r="C10" s="230" t="s">
        <v>249</v>
      </c>
      <c r="D10" s="233" t="s">
        <v>26</v>
      </c>
      <c r="E10" s="233">
        <v>1</v>
      </c>
      <c r="F10" s="232">
        <v>198900</v>
      </c>
      <c r="G10" s="232">
        <v>198000</v>
      </c>
      <c r="H10" s="234" t="s">
        <v>58</v>
      </c>
      <c r="I10" s="234" t="s">
        <v>237</v>
      </c>
      <c r="J10" s="230" t="s">
        <v>249</v>
      </c>
    </row>
    <row r="11" spans="1:18" ht="16.5" customHeight="1" x14ac:dyDescent="0.25">
      <c r="A11" s="252" t="s">
        <v>1</v>
      </c>
      <c r="B11" s="253"/>
      <c r="C11" s="253"/>
      <c r="D11" s="254"/>
      <c r="E11" s="254"/>
      <c r="F11" s="167"/>
      <c r="G11" s="167">
        <f>SUM(G6:G10)</f>
        <v>1327796.2</v>
      </c>
      <c r="H11" s="255"/>
      <c r="I11" s="255"/>
      <c r="J11" s="253"/>
    </row>
    <row r="12" spans="1:18" ht="25.5" customHeight="1" x14ac:dyDescent="0.25">
      <c r="A12" s="231" t="s">
        <v>250</v>
      </c>
      <c r="B12" s="230" t="s">
        <v>248</v>
      </c>
      <c r="C12" s="230" t="s">
        <v>251</v>
      </c>
      <c r="D12" s="233" t="s">
        <v>6</v>
      </c>
      <c r="E12" s="233">
        <v>1</v>
      </c>
      <c r="F12" s="232">
        <v>1600000</v>
      </c>
      <c r="G12" s="345">
        <v>1600000</v>
      </c>
      <c r="H12" s="234" t="s">
        <v>386</v>
      </c>
      <c r="I12" s="234" t="s">
        <v>237</v>
      </c>
      <c r="J12" s="230" t="s">
        <v>252</v>
      </c>
    </row>
    <row r="13" spans="1:18" ht="35.25" customHeight="1" x14ac:dyDescent="0.25">
      <c r="A13" s="367" t="s">
        <v>253</v>
      </c>
      <c r="B13" s="367" t="s">
        <v>248</v>
      </c>
      <c r="C13" s="367" t="s">
        <v>254</v>
      </c>
      <c r="D13" s="233" t="s">
        <v>6</v>
      </c>
      <c r="E13" s="233">
        <v>1</v>
      </c>
      <c r="F13" s="232">
        <v>673000</v>
      </c>
      <c r="G13" s="345">
        <v>673000</v>
      </c>
      <c r="H13" s="234"/>
      <c r="I13" s="343" t="s">
        <v>237</v>
      </c>
      <c r="J13" s="230" t="s">
        <v>255</v>
      </c>
    </row>
    <row r="14" spans="1:18" ht="25.5" customHeight="1" x14ac:dyDescent="0.25">
      <c r="A14" s="372"/>
      <c r="B14" s="372"/>
      <c r="C14" s="372"/>
      <c r="D14" s="233" t="s">
        <v>6</v>
      </c>
      <c r="E14" s="233">
        <v>1</v>
      </c>
      <c r="F14" s="232">
        <v>260000</v>
      </c>
      <c r="G14" s="345">
        <v>260000</v>
      </c>
      <c r="H14" s="234"/>
      <c r="I14" s="343" t="s">
        <v>237</v>
      </c>
      <c r="J14" s="230" t="s">
        <v>256</v>
      </c>
    </row>
    <row r="15" spans="1:18" ht="25.5" customHeight="1" x14ac:dyDescent="0.25">
      <c r="A15" s="372"/>
      <c r="B15" s="372"/>
      <c r="C15" s="372"/>
      <c r="D15" s="344" t="s">
        <v>6</v>
      </c>
      <c r="E15" s="344">
        <v>1</v>
      </c>
      <c r="F15" s="345">
        <v>350000</v>
      </c>
      <c r="G15" s="345">
        <v>350000</v>
      </c>
      <c r="H15" s="346"/>
      <c r="I15" s="346"/>
      <c r="J15" s="347" t="s">
        <v>257</v>
      </c>
    </row>
    <row r="16" spans="1:18" ht="25.5" customHeight="1" x14ac:dyDescent="0.25">
      <c r="A16" s="372"/>
      <c r="B16" s="372"/>
      <c r="C16" s="372"/>
      <c r="D16" s="233" t="s">
        <v>6</v>
      </c>
      <c r="E16" s="233">
        <v>1</v>
      </c>
      <c r="F16" s="232">
        <v>210000</v>
      </c>
      <c r="G16" s="345">
        <v>210000</v>
      </c>
      <c r="H16" s="234"/>
      <c r="I16" s="343" t="s">
        <v>237</v>
      </c>
      <c r="J16" s="230" t="s">
        <v>258</v>
      </c>
    </row>
    <row r="17" spans="1:10" ht="25.5" customHeight="1" x14ac:dyDescent="0.25">
      <c r="A17" s="372"/>
      <c r="B17" s="372"/>
      <c r="C17" s="372"/>
      <c r="D17" s="233" t="s">
        <v>6</v>
      </c>
      <c r="E17" s="233">
        <v>10</v>
      </c>
      <c r="F17" s="232">
        <v>66000</v>
      </c>
      <c r="G17" s="345">
        <v>660000</v>
      </c>
      <c r="H17" s="234"/>
      <c r="I17" s="343" t="s">
        <v>237</v>
      </c>
      <c r="J17" s="230" t="s">
        <v>259</v>
      </c>
    </row>
    <row r="18" spans="1:10" ht="25.5" customHeight="1" x14ac:dyDescent="0.25">
      <c r="A18" s="372"/>
      <c r="B18" s="372"/>
      <c r="C18" s="372"/>
      <c r="D18" s="233" t="s">
        <v>6</v>
      </c>
      <c r="E18" s="233">
        <v>8</v>
      </c>
      <c r="F18" s="232">
        <v>27500</v>
      </c>
      <c r="G18" s="345">
        <v>220000</v>
      </c>
      <c r="H18" s="234"/>
      <c r="I18" s="343" t="s">
        <v>237</v>
      </c>
      <c r="J18" s="230" t="s">
        <v>260</v>
      </c>
    </row>
    <row r="19" spans="1:10" ht="25.5" customHeight="1" x14ac:dyDescent="0.25">
      <c r="A19" s="372"/>
      <c r="B19" s="372"/>
      <c r="C19" s="372"/>
      <c r="D19" s="233" t="s">
        <v>6</v>
      </c>
      <c r="E19" s="233">
        <v>5</v>
      </c>
      <c r="F19" s="232">
        <v>3500</v>
      </c>
      <c r="G19" s="345">
        <v>17500</v>
      </c>
      <c r="H19" s="234"/>
      <c r="I19" s="343" t="s">
        <v>237</v>
      </c>
      <c r="J19" s="230" t="s">
        <v>261</v>
      </c>
    </row>
    <row r="20" spans="1:10" ht="25.5" customHeight="1" x14ac:dyDescent="0.25">
      <c r="A20" s="372"/>
      <c r="B20" s="372"/>
      <c r="C20" s="372"/>
      <c r="D20" s="233" t="s">
        <v>6</v>
      </c>
      <c r="E20" s="233">
        <v>2</v>
      </c>
      <c r="F20" s="232">
        <v>3000</v>
      </c>
      <c r="G20" s="345">
        <v>6000</v>
      </c>
      <c r="H20" s="234"/>
      <c r="I20" s="343" t="s">
        <v>237</v>
      </c>
      <c r="J20" s="230" t="s">
        <v>262</v>
      </c>
    </row>
    <row r="21" spans="1:10" ht="25.5" customHeight="1" x14ac:dyDescent="0.25">
      <c r="A21" s="372"/>
      <c r="B21" s="372"/>
      <c r="C21" s="372"/>
      <c r="D21" s="233" t="s">
        <v>263</v>
      </c>
      <c r="E21" s="233">
        <v>5</v>
      </c>
      <c r="F21" s="232">
        <v>20000</v>
      </c>
      <c r="G21" s="345">
        <v>100000</v>
      </c>
      <c r="H21" s="234"/>
      <c r="I21" s="343" t="s">
        <v>237</v>
      </c>
      <c r="J21" s="230" t="s">
        <v>264</v>
      </c>
    </row>
    <row r="22" spans="1:10" ht="25.5" customHeight="1" x14ac:dyDescent="0.25">
      <c r="A22" s="372"/>
      <c r="B22" s="372"/>
      <c r="C22" s="372"/>
      <c r="D22" s="233" t="s">
        <v>6</v>
      </c>
      <c r="E22" s="233">
        <v>5</v>
      </c>
      <c r="F22" s="232">
        <v>9000</v>
      </c>
      <c r="G22" s="345">
        <v>45000</v>
      </c>
      <c r="H22" s="234"/>
      <c r="I22" s="343" t="s">
        <v>237</v>
      </c>
      <c r="J22" s="230" t="s">
        <v>265</v>
      </c>
    </row>
    <row r="23" spans="1:10" ht="25.5" customHeight="1" x14ac:dyDescent="0.25">
      <c r="A23" s="372"/>
      <c r="B23" s="372"/>
      <c r="C23" s="372"/>
      <c r="D23" s="233" t="s">
        <v>95</v>
      </c>
      <c r="E23" s="233">
        <v>1</v>
      </c>
      <c r="F23" s="232">
        <v>49500</v>
      </c>
      <c r="G23" s="345">
        <v>49500</v>
      </c>
      <c r="H23" s="234"/>
      <c r="I23" s="343" t="s">
        <v>237</v>
      </c>
      <c r="J23" s="230" t="s">
        <v>266</v>
      </c>
    </row>
    <row r="24" spans="1:10" ht="25.5" customHeight="1" x14ac:dyDescent="0.25">
      <c r="A24" s="372"/>
      <c r="B24" s="372"/>
      <c r="C24" s="372"/>
      <c r="D24" s="233" t="s">
        <v>6</v>
      </c>
      <c r="E24" s="233">
        <v>5</v>
      </c>
      <c r="F24" s="232">
        <v>5500</v>
      </c>
      <c r="G24" s="345">
        <v>27500</v>
      </c>
      <c r="H24" s="234"/>
      <c r="I24" s="343" t="s">
        <v>237</v>
      </c>
      <c r="J24" s="230" t="s">
        <v>267</v>
      </c>
    </row>
    <row r="25" spans="1:10" ht="25.5" customHeight="1" x14ac:dyDescent="0.25">
      <c r="A25" s="372"/>
      <c r="B25" s="372"/>
      <c r="C25" s="372"/>
      <c r="D25" s="233" t="s">
        <v>6</v>
      </c>
      <c r="E25" s="233">
        <v>10</v>
      </c>
      <c r="F25" s="232">
        <v>4400</v>
      </c>
      <c r="G25" s="345">
        <v>44000</v>
      </c>
      <c r="H25" s="234"/>
      <c r="I25" s="343" t="s">
        <v>237</v>
      </c>
      <c r="J25" s="230" t="s">
        <v>268</v>
      </c>
    </row>
    <row r="26" spans="1:10" ht="25.5" customHeight="1" x14ac:dyDescent="0.25">
      <c r="A26" s="372"/>
      <c r="B26" s="372"/>
      <c r="C26" s="372"/>
      <c r="D26" s="233" t="s">
        <v>6</v>
      </c>
      <c r="E26" s="233">
        <v>2</v>
      </c>
      <c r="F26" s="232">
        <v>2500</v>
      </c>
      <c r="G26" s="345">
        <v>5000</v>
      </c>
      <c r="H26" s="234"/>
      <c r="I26" s="343" t="s">
        <v>237</v>
      </c>
      <c r="J26" s="230" t="s">
        <v>269</v>
      </c>
    </row>
    <row r="27" spans="1:10" ht="25.5" customHeight="1" x14ac:dyDescent="0.25">
      <c r="A27" s="372"/>
      <c r="B27" s="372"/>
      <c r="C27" s="372"/>
      <c r="D27" s="233" t="s">
        <v>6</v>
      </c>
      <c r="E27" s="233">
        <v>3</v>
      </c>
      <c r="F27" s="232">
        <v>2200</v>
      </c>
      <c r="G27" s="345">
        <v>6600</v>
      </c>
      <c r="H27" s="234"/>
      <c r="I27" s="343" t="s">
        <v>237</v>
      </c>
      <c r="J27" s="230" t="s">
        <v>270</v>
      </c>
    </row>
    <row r="28" spans="1:10" ht="25.5" customHeight="1" x14ac:dyDescent="0.25">
      <c r="A28" s="372"/>
      <c r="B28" s="372"/>
      <c r="C28" s="372"/>
      <c r="D28" s="233" t="s">
        <v>6</v>
      </c>
      <c r="E28" s="233">
        <v>1</v>
      </c>
      <c r="F28" s="232">
        <v>12700</v>
      </c>
      <c r="G28" s="345">
        <v>12700</v>
      </c>
      <c r="H28" s="234"/>
      <c r="I28" s="343" t="s">
        <v>237</v>
      </c>
      <c r="J28" s="230" t="s">
        <v>271</v>
      </c>
    </row>
    <row r="29" spans="1:10" ht="25.5" customHeight="1" x14ac:dyDescent="0.25">
      <c r="A29" s="372"/>
      <c r="B29" s="372"/>
      <c r="C29" s="372"/>
      <c r="D29" s="233" t="s">
        <v>6</v>
      </c>
      <c r="E29" s="233">
        <v>2</v>
      </c>
      <c r="F29" s="232">
        <v>2000</v>
      </c>
      <c r="G29" s="345">
        <v>4000</v>
      </c>
      <c r="H29" s="234"/>
      <c r="I29" s="343" t="s">
        <v>237</v>
      </c>
      <c r="J29" s="230" t="s">
        <v>272</v>
      </c>
    </row>
    <row r="30" spans="1:10" ht="25.5" customHeight="1" x14ac:dyDescent="0.25">
      <c r="A30" s="372"/>
      <c r="B30" s="372"/>
      <c r="C30" s="372"/>
      <c r="D30" s="251" t="s">
        <v>274</v>
      </c>
      <c r="E30" s="233">
        <v>3</v>
      </c>
      <c r="F30" s="232">
        <v>13800</v>
      </c>
      <c r="G30" s="345">
        <v>41400</v>
      </c>
      <c r="H30" s="234"/>
      <c r="I30" s="343" t="s">
        <v>237</v>
      </c>
      <c r="J30" s="233" t="s">
        <v>273</v>
      </c>
    </row>
    <row r="31" spans="1:10" ht="25.5" customHeight="1" x14ac:dyDescent="0.25">
      <c r="A31" s="372"/>
      <c r="B31" s="372"/>
      <c r="C31" s="372"/>
      <c r="D31" s="251" t="s">
        <v>6</v>
      </c>
      <c r="E31" s="233">
        <v>2</v>
      </c>
      <c r="F31" s="232">
        <v>1600</v>
      </c>
      <c r="G31" s="345">
        <v>3200</v>
      </c>
      <c r="H31" s="234"/>
      <c r="I31" s="343" t="s">
        <v>237</v>
      </c>
      <c r="J31" s="233" t="s">
        <v>275</v>
      </c>
    </row>
    <row r="32" spans="1:10" ht="25.5" customHeight="1" x14ac:dyDescent="0.25">
      <c r="A32" s="372"/>
      <c r="B32" s="372"/>
      <c r="C32" s="372"/>
      <c r="D32" s="251" t="s">
        <v>6</v>
      </c>
      <c r="E32" s="233">
        <v>5</v>
      </c>
      <c r="F32" s="232">
        <v>1400</v>
      </c>
      <c r="G32" s="345">
        <v>7000</v>
      </c>
      <c r="H32" s="234"/>
      <c r="I32" s="343" t="s">
        <v>237</v>
      </c>
      <c r="J32" s="233" t="s">
        <v>276</v>
      </c>
    </row>
    <row r="33" spans="1:10" ht="25.5" customHeight="1" x14ac:dyDescent="0.25">
      <c r="A33" s="372"/>
      <c r="B33" s="372"/>
      <c r="C33" s="372"/>
      <c r="D33" s="251" t="s">
        <v>6</v>
      </c>
      <c r="E33" s="233">
        <v>5</v>
      </c>
      <c r="F33" s="232">
        <v>1400</v>
      </c>
      <c r="G33" s="345">
        <v>7000</v>
      </c>
      <c r="H33" s="234"/>
      <c r="I33" s="343" t="s">
        <v>237</v>
      </c>
      <c r="J33" s="233" t="s">
        <v>277</v>
      </c>
    </row>
    <row r="34" spans="1:10" ht="25.5" customHeight="1" x14ac:dyDescent="0.25">
      <c r="A34" s="372"/>
      <c r="B34" s="372"/>
      <c r="C34" s="372"/>
      <c r="D34" s="251" t="s">
        <v>6</v>
      </c>
      <c r="E34" s="233">
        <v>5</v>
      </c>
      <c r="F34" s="232">
        <v>1400</v>
      </c>
      <c r="G34" s="345">
        <v>8500</v>
      </c>
      <c r="H34" s="234"/>
      <c r="I34" s="343" t="s">
        <v>237</v>
      </c>
      <c r="J34" s="233" t="s">
        <v>278</v>
      </c>
    </row>
    <row r="35" spans="1:10" ht="25.5" customHeight="1" x14ac:dyDescent="0.25">
      <c r="A35" s="372"/>
      <c r="B35" s="372"/>
      <c r="C35" s="372"/>
      <c r="D35" s="251" t="s">
        <v>6</v>
      </c>
      <c r="E35" s="233">
        <v>2</v>
      </c>
      <c r="F35" s="232">
        <v>1200</v>
      </c>
      <c r="G35" s="345">
        <v>2400</v>
      </c>
      <c r="H35" s="234"/>
      <c r="I35" s="343" t="s">
        <v>237</v>
      </c>
      <c r="J35" s="233" t="s">
        <v>279</v>
      </c>
    </row>
    <row r="36" spans="1:10" ht="25.5" customHeight="1" x14ac:dyDescent="0.25">
      <c r="A36" s="372"/>
      <c r="B36" s="372"/>
      <c r="C36" s="372"/>
      <c r="D36" s="251" t="s">
        <v>6</v>
      </c>
      <c r="E36" s="233">
        <v>3</v>
      </c>
      <c r="F36" s="232">
        <v>2200</v>
      </c>
      <c r="G36" s="345">
        <v>6600</v>
      </c>
      <c r="H36" s="234"/>
      <c r="I36" s="343" t="s">
        <v>237</v>
      </c>
      <c r="J36" s="233" t="s">
        <v>280</v>
      </c>
    </row>
    <row r="37" spans="1:10" ht="25.5" customHeight="1" x14ac:dyDescent="0.25">
      <c r="A37" s="372"/>
      <c r="B37" s="372"/>
      <c r="C37" s="372"/>
      <c r="D37" s="251" t="s">
        <v>6</v>
      </c>
      <c r="E37" s="233">
        <v>10</v>
      </c>
      <c r="F37" s="232">
        <v>8100</v>
      </c>
      <c r="G37" s="345">
        <v>81000</v>
      </c>
      <c r="H37" s="234"/>
      <c r="I37" s="343" t="s">
        <v>237</v>
      </c>
      <c r="J37" s="233" t="s">
        <v>281</v>
      </c>
    </row>
    <row r="38" spans="1:10" ht="25.5" customHeight="1" x14ac:dyDescent="0.25">
      <c r="A38" s="372"/>
      <c r="B38" s="372"/>
      <c r="C38" s="372"/>
      <c r="D38" s="251" t="s">
        <v>5</v>
      </c>
      <c r="E38" s="233">
        <v>1</v>
      </c>
      <c r="F38" s="232">
        <v>32250</v>
      </c>
      <c r="G38" s="345">
        <v>32250</v>
      </c>
      <c r="H38" s="234"/>
      <c r="I38" s="343" t="s">
        <v>237</v>
      </c>
      <c r="J38" s="233" t="s">
        <v>282</v>
      </c>
    </row>
    <row r="39" spans="1:10" ht="25.5" customHeight="1" x14ac:dyDescent="0.25">
      <c r="A39" s="372"/>
      <c r="B39" s="372"/>
      <c r="C39" s="372"/>
      <c r="D39" s="251" t="s">
        <v>5</v>
      </c>
      <c r="E39" s="233">
        <v>1</v>
      </c>
      <c r="F39" s="232">
        <v>20000</v>
      </c>
      <c r="G39" s="345">
        <v>20000</v>
      </c>
      <c r="H39" s="234"/>
      <c r="I39" s="343" t="s">
        <v>237</v>
      </c>
      <c r="J39" s="233" t="s">
        <v>283</v>
      </c>
    </row>
    <row r="40" spans="1:10" ht="25.5" customHeight="1" x14ac:dyDescent="0.25">
      <c r="A40" s="372"/>
      <c r="B40" s="372"/>
      <c r="C40" s="372"/>
      <c r="D40" s="251" t="s">
        <v>6</v>
      </c>
      <c r="E40" s="233">
        <v>1</v>
      </c>
      <c r="F40" s="232">
        <v>27000</v>
      </c>
      <c r="G40" s="345">
        <v>27000</v>
      </c>
      <c r="H40" s="234"/>
      <c r="I40" s="343" t="s">
        <v>237</v>
      </c>
      <c r="J40" s="233" t="s">
        <v>284</v>
      </c>
    </row>
    <row r="41" spans="1:10" ht="25.5" customHeight="1" x14ac:dyDescent="0.25">
      <c r="A41" s="368"/>
      <c r="B41" s="368"/>
      <c r="C41" s="368"/>
      <c r="D41" s="251" t="s">
        <v>6</v>
      </c>
      <c r="E41" s="233">
        <v>3</v>
      </c>
      <c r="F41" s="232">
        <v>4500</v>
      </c>
      <c r="G41" s="345">
        <v>13500</v>
      </c>
      <c r="H41" s="234"/>
      <c r="I41" s="343" t="s">
        <v>237</v>
      </c>
      <c r="J41" s="233" t="s">
        <v>285</v>
      </c>
    </row>
    <row r="42" spans="1:10" ht="25.5" customHeight="1" x14ac:dyDescent="0.25">
      <c r="A42" s="227" t="s">
        <v>286</v>
      </c>
      <c r="B42" s="227" t="s">
        <v>289</v>
      </c>
      <c r="C42" s="227" t="s">
        <v>251</v>
      </c>
      <c r="D42" s="251" t="s">
        <v>6</v>
      </c>
      <c r="E42" s="233">
        <v>1</v>
      </c>
      <c r="F42" s="232">
        <v>977000</v>
      </c>
      <c r="G42" s="345">
        <v>977000</v>
      </c>
      <c r="H42" s="234" t="s">
        <v>343</v>
      </c>
      <c r="I42" s="234" t="s">
        <v>237</v>
      </c>
      <c r="J42" s="233" t="s">
        <v>287</v>
      </c>
    </row>
    <row r="43" spans="1:10" ht="25.5" customHeight="1" x14ac:dyDescent="0.25">
      <c r="A43" s="261" t="s">
        <v>312</v>
      </c>
      <c r="B43" s="227" t="s">
        <v>226</v>
      </c>
      <c r="C43" s="227" t="s">
        <v>313</v>
      </c>
      <c r="D43" s="251" t="s">
        <v>242</v>
      </c>
      <c r="E43" s="233">
        <v>600</v>
      </c>
      <c r="F43" s="232">
        <f>G43/E43</f>
        <v>203</v>
      </c>
      <c r="G43" s="345">
        <v>121800</v>
      </c>
      <c r="H43" s="234" t="s">
        <v>58</v>
      </c>
      <c r="I43" s="234"/>
      <c r="J43" s="233" t="s">
        <v>246</v>
      </c>
    </row>
    <row r="44" spans="1:10" ht="25.5" customHeight="1" x14ac:dyDescent="0.25">
      <c r="A44" s="261" t="s">
        <v>314</v>
      </c>
      <c r="B44" s="276" t="s">
        <v>342</v>
      </c>
      <c r="C44" s="276" t="s">
        <v>251</v>
      </c>
      <c r="D44" s="251" t="s">
        <v>6</v>
      </c>
      <c r="E44" s="266">
        <v>1</v>
      </c>
      <c r="F44" s="265">
        <v>125940</v>
      </c>
      <c r="G44" s="345">
        <v>125940</v>
      </c>
      <c r="H44" s="267" t="s">
        <v>117</v>
      </c>
      <c r="I44" s="267" t="s">
        <v>237</v>
      </c>
      <c r="J44" s="266" t="s">
        <v>341</v>
      </c>
    </row>
    <row r="45" spans="1:10" x14ac:dyDescent="0.25">
      <c r="A45" s="7"/>
      <c r="B45" s="7"/>
      <c r="C45" s="7"/>
      <c r="D45" s="73"/>
      <c r="E45" s="73"/>
      <c r="F45" s="73"/>
      <c r="G45" s="74">
        <f>SUM(G12:G44)</f>
        <v>5765390</v>
      </c>
      <c r="H45" s="75"/>
      <c r="I45" s="75"/>
      <c r="J45" s="73"/>
    </row>
  </sheetData>
  <mergeCells count="14">
    <mergeCell ref="J6:J7"/>
    <mergeCell ref="C2:N2"/>
    <mergeCell ref="I6:I7"/>
    <mergeCell ref="D6:D7"/>
    <mergeCell ref="E6:E7"/>
    <mergeCell ref="F6:F7"/>
    <mergeCell ref="G6:G7"/>
    <mergeCell ref="H6:H7"/>
    <mergeCell ref="B13:B41"/>
    <mergeCell ref="C13:C41"/>
    <mergeCell ref="A13:A41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2025-08-27T10:32:45Z</dcterms:modified>
</cp:coreProperties>
</file>